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БЮДЖЕТА'!$A$13:$F$542</definedName>
    <definedName name="_xlnm.Print_Titles" localSheetId="0">'БЕЗ УЧЕТА СЧЕТОВ БЮДЖЕТА'!$13:$13</definedName>
    <definedName name="_xlnm.Print_Area" localSheetId="0">'БЕЗ УЧЕТА СЧЕТОВ БЮДЖЕТА'!$A$1:$T$544</definedName>
  </definedNames>
  <calcPr fullCalcOnLoad="1"/>
</workbook>
</file>

<file path=xl/sharedStrings.xml><?xml version="1.0" encoding="utf-8"?>
<sst xmlns="http://schemas.openxmlformats.org/spreadsheetml/2006/main" count="2148" uniqueCount="440">
  <si>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</si>
  <si>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</si>
  <si>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</si>
  <si>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</si>
  <si>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</si>
  <si>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</si>
  <si>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</si>
  <si>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</si>
  <si>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</si>
  <si>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</si>
  <si>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</si>
  <si>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</si>
  <si>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</si>
  <si>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</si>
  <si>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</si>
  <si>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</si>
  <si>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</si>
  <si>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</si>
  <si>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</si>
  <si>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</si>
  <si>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</si>
  <si>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</si>
  <si>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</si>
  <si>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</si>
  <si>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</si>
  <si>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</si>
  <si>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</si>
  <si>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</si>
  <si>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</si>
  <si>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</si>
  <si>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</si>
  <si>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</si>
  <si>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</si>
  <si>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</si>
  <si>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</si>
  <si>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</si>
  <si>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</si>
  <si>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</si>
  <si>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</si>
  <si>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</si>
  <si>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</si>
  <si>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</si>
  <si>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</si>
  <si>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</si>
  <si>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</si>
  <si>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</si>
  <si>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</si>
  <si>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</si>
  <si>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</si>
  <si>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</si>
  <si>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</si>
  <si>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</si>
  <si>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</si>
  <si>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</si>
  <si>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</si>
  <si>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</si>
  <si>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</si>
  <si>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</si>
  <si>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</si>
  <si>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</si>
  <si>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</si>
  <si>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</si>
  <si>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</si>
  <si>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</si>
  <si>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</si>
  <si>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</si>
  <si>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</si>
  <si>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</si>
  <si>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</si>
  <si>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</si>
  <si>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</si>
  <si>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</si>
  <si>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</si>
  <si>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</si>
  <si>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</si>
  <si>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</si>
  <si>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</si>
  <si>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</si>
  <si>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</si>
  <si>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</si>
  <si>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</si>
  <si>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</si>
  <si>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</si>
  <si>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</si>
  <si>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</si>
  <si>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</si>
  <si>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</si>
  <si>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</si>
  <si>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</si>
  <si>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</si>
  <si>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</si>
  <si>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</si>
  <si>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</si>
  <si>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</si>
  <si>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</si>
  <si>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</si>
  <si>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</si>
  <si>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</si>
  <si>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</si>
  <si>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</si>
  <si>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</si>
  <si>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</si>
  <si>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</si>
  <si>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</si>
  <si>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</si>
  <si>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</si>
  <si>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</si>
  <si>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</si>
  <si>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</si>
  <si>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</si>
  <si>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</si>
  <si>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</si>
  <si>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</si>
  <si>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</si>
  <si>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</si>
  <si>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</si>
  <si>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</si>
  <si>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</si>
  <si>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</si>
  <si>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</si>
  <si>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</si>
  <si>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</si>
  <si>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</si>
  <si>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</si>
  <si>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</si>
  <si>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</si>
  <si>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</si>
  <si>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</si>
  <si>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</si>
  <si>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</si>
  <si>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</si>
  <si>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</si>
  <si>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</si>
  <si>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</si>
  <si>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</si>
  <si>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</si>
  <si>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</si>
  <si>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</si>
  <si>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</si>
  <si>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</si>
  <si>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</si>
  <si>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</si>
  <si>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</si>
  <si>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</si>
  <si>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</si>
  <si>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</si>
  <si>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</si>
  <si>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</si>
  <si>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</si>
  <si>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</si>
  <si>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</si>
  <si>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</si>
  <si>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</si>
  <si>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</si>
  <si>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</si>
  <si>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</si>
  <si>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</si>
  <si>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</si>
  <si>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</si>
  <si>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</si>
  <si>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</si>
  <si>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</si>
  <si>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</si>
  <si>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</si>
  <si>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</si>
  <si>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</si>
  <si>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</si>
  <si>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</si>
  <si>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</si>
  <si>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</si>
  <si>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</si>
  <si>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</si>
  <si>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</si>
  <si>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</si>
  <si>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</si>
  <si>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</si>
  <si>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</si>
  <si>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</si>
  <si>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</si>
  <si>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</si>
  <si>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</si>
  <si>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</si>
  <si>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</si>
  <si>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</si>
  <si>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</si>
  <si>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</si>
  <si>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</si>
  <si>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</si>
  <si>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</si>
  <si>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</si>
  <si>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</si>
  <si>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</si>
  <si>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</si>
  <si>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</si>
  <si>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</si>
  <si>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</si>
  <si>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</si>
  <si>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</si>
  <si>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</si>
  <si>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</si>
  <si>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</si>
  <si>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</si>
  <si>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</si>
  <si>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</si>
  <si>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</si>
  <si>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</si>
  <si>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</si>
  <si>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</si>
  <si>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</si>
  <si>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</si>
  <si>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</si>
  <si>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</si>
  <si>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</si>
  <si>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</si>
  <si>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</si>
  <si>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</si>
  <si>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</si>
  <si>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</si>
  <si>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</si>
  <si>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</si>
  <si>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</si>
  <si>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</si>
  <si>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</si>
  <si>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</si>
  <si>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</si>
  <si>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</si>
  <si>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</si>
  <si>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</si>
  <si>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</si>
  <si>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</si>
  <si>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</si>
  <si>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</si>
  <si>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</si>
  <si>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</si>
  <si>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</si>
  <si>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</si>
  <si>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</si>
  <si>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</si>
  <si>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</si>
  <si>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</si>
  <si>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</si>
  <si>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</si>
  <si>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</si>
  <si>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</si>
  <si>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</si>
  <si>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</si>
  <si>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</si>
  <si>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</si>
  <si>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</si>
  <si>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</si>
  <si>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</si>
  <si>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</si>
  <si>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</si>
  <si>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</si>
  <si>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</si>
  <si>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</si>
  <si>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</si>
  <si>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</si>
  <si>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</si>
  <si>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</si>
  <si>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</si>
  <si>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</si>
  <si>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</si>
  <si>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</si>
  <si>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</si>
  <si>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</si>
  <si>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</si>
  <si>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</si>
  <si>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</si>
  <si>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</si>
  <si>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</si>
  <si>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</si>
  <si>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</si>
  <si>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</si>
  <si>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</si>
  <si>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</si>
  <si>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</si>
  <si>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</si>
  <si>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</si>
  <si>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</si>
  <si>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</si>
  <si>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</si>
  <si>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</si>
  <si>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</si>
  <si>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</si>
  <si>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</si>
  <si>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</si>
  <si>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</si>
  <si>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</si>
  <si>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</si>
  <si>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</si>
  <si>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</si>
  <si>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</si>
  <si>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</si>
  <si>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</si>
  <si>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</si>
  <si>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</si>
  <si>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</si>
  <si>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</si>
  <si>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</si>
  <si>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</si>
  <si>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</si>
  <si>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</si>
  <si>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</si>
  <si>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</si>
  <si>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</si>
  <si>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</si>
  <si>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</si>
  <si>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</si>
  <si>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</si>
  <si>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</si>
  <si>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</si>
  <si>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</si>
  <si>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</si>
  <si>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</si>
  <si>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</si>
  <si>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</si>
  <si>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</si>
  <si>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</si>
  <si>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</si>
  <si>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</si>
  <si>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</si>
  <si>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</si>
  <si>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</si>
  <si>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</si>
  <si>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</si>
  <si>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</si>
  <si>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</si>
  <si>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</si>
  <si>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</si>
  <si>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</si>
  <si>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</si>
  <si>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</si>
  <si>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</si>
  <si>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</si>
  <si>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</si>
  <si>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</si>
  <si>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</si>
  <si>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</si>
  <si>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</si>
  <si>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</si>
  <si>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</si>
  <si>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</si>
  <si>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</si>
  <si>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</si>
  <si>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</si>
  <si>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</si>
  <si>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</si>
  <si>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</si>
  <si>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</si>
  <si>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</si>
  <si>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</si>
  <si>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</si>
  <si>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</si>
  <si>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</si>
  <si>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</si>
  <si>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</si>
  <si>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</si>
  <si>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</si>
  <si>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</si>
  <si>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</si>
  <si>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</si>
  <si>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</si>
  <si>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</si>
  <si>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</si>
  <si>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</si>
  <si>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</si>
  <si>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</si>
  <si>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</si>
  <si>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</si>
  <si>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</si>
  <si>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</si>
  <si>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</si>
  <si>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</si>
  <si>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</si>
  <si>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</si>
  <si>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</si>
  <si>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</si>
  <si>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</si>
  <si>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Приложение 10 к решению Думы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</si>
  <si>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</si>
  <si>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</si>
  <si>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</si>
  <si>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</si>
  <si>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</si>
  <si>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</si>
  <si>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</si>
  <si>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</si>
  <si>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</si>
  <si>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№ 250 от 21.12.2017 г.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</si>
  <si>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</si>
  <si>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</si>
  <si>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</si>
  <si>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</si>
  <si>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</si>
  <si>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</si>
  <si>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</si>
  <si>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</si>
  <si>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</si>
  <si>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</si>
  <si>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</si>
  <si>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</si>
  <si>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</si>
  <si>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</si>
  <si>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</si>
  <si>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</si>
  <si>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</si>
  <si>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</si>
  <si>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</si>
  <si>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</si>
  <si>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</si>
  <si>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</si>
  <si>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1610055050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</si>
  <si>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</si>
  <si>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</si>
  <si>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</si>
  <si>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</si>
  <si>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</si>
  <si>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</si>
  <si>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0406</t>
  </si>
  <si>
    <t>Водное хозяйство</t>
  </si>
  <si>
    <t>9990029020</t>
  </si>
  <si>
    <t>0310021691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</si>
  <si>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</si>
  <si>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</si>
  <si>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</si>
  <si>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</si>
  <si>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МП"Обеспечение содержания, ремонта автомобильных дорог, мест общего пользования и сооружений на них ММР"</t>
  </si>
  <si>
    <t>Мероприятия учреждений по развитию общего образования</t>
  </si>
  <si>
    <t>Средства финансового резерва Приморского края для ликвидации ЧС</t>
  </si>
  <si>
    <t>Расходы на создание автономных учреждений ММР</t>
  </si>
  <si>
    <t>9990002691</t>
  </si>
  <si>
    <t>Приложение 3 к решению Думы</t>
  </si>
  <si>
    <t>16100L5050</t>
  </si>
  <si>
    <t>0310093140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</si>
  <si>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</si>
  <si>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</si>
  <si>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</si>
  <si>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района № 325 от 25.12.2018г.</t>
  </si>
  <si>
    <t>МП "Молодежная политика Михайловского муниципального района"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</si>
</sst>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#,##0.0"/>
    <numFmt numFmtId="178" formatCode="#,##0.000000"/>
    <numFmt numFmtId="179" formatCode="#,##0.00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0_р_._-;\-* #,##0.0000_р_._-;_-* &quot;-&quot;???_р_._-;_-@_-"/>
    <numFmt numFmtId="184" formatCode="_-* #,##0.00000_р_._-;\-* #,##0.00000_р_._-;_-* &quot;-&quot;???_р_.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8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176" fontId="2" fillId="38" borderId="10" xfId="0" applyNumberFormat="1" applyFont="1" applyFill="1" applyBorder="1" applyAlignment="1">
      <alignment horizontal="center" vertical="center" shrinkToFit="1"/>
    </xf>
    <xf numFmtId="176" fontId="2" fillId="35" borderId="10" xfId="0" applyNumberFormat="1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75" fontId="5" fillId="37" borderId="10" xfId="0" applyNumberFormat="1" applyFont="1" applyFill="1" applyBorder="1" applyAlignment="1">
      <alignment horizontal="center" vertical="center" shrinkToFit="1"/>
    </xf>
    <xf numFmtId="176" fontId="5" fillId="37" borderId="10" xfId="0" applyNumberFormat="1" applyFont="1" applyFill="1" applyBorder="1" applyAlignment="1">
      <alignment horizontal="center" vertical="center" shrinkToFit="1"/>
    </xf>
    <xf numFmtId="175" fontId="2" fillId="37" borderId="10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5" fillId="36" borderId="1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/>
    </xf>
    <xf numFmtId="175" fontId="2" fillId="36" borderId="10" xfId="0" applyNumberFormat="1" applyFont="1" applyFill="1" applyBorder="1" applyAlignment="1">
      <alignment horizontal="center" vertical="center" shrinkToFit="1"/>
    </xf>
    <xf numFmtId="43" fontId="1" fillId="0" borderId="0" xfId="60" applyFont="1" applyAlignment="1">
      <alignment/>
    </xf>
    <xf numFmtId="43" fontId="1" fillId="0" borderId="0" xfId="60" applyFont="1" applyAlignment="1">
      <alignment/>
    </xf>
    <xf numFmtId="43" fontId="1" fillId="0" borderId="0" xfId="60" applyFont="1" applyAlignment="1">
      <alignment wrapText="1" shrinkToFit="1"/>
    </xf>
    <xf numFmtId="43" fontId="1" fillId="0" borderId="0" xfId="60" applyFont="1" applyAlignment="1">
      <alignment shrinkToFit="1"/>
    </xf>
    <xf numFmtId="43" fontId="2" fillId="0" borderId="0" xfId="60" applyFont="1" applyFill="1" applyBorder="1" applyAlignment="1">
      <alignment horizontal="center" vertical="center" wrapText="1" shrinkToFit="1"/>
    </xf>
    <xf numFmtId="43" fontId="7" fillId="0" borderId="0" xfId="60" applyFont="1" applyFill="1" applyBorder="1" applyAlignment="1">
      <alignment horizontal="center" vertical="center" wrapText="1" shrinkToFit="1"/>
    </xf>
    <xf numFmtId="43" fontId="2" fillId="0" borderId="0" xfId="60" applyFont="1" applyFill="1" applyBorder="1" applyAlignment="1">
      <alignment horizontal="center" vertical="center" wrapText="1"/>
    </xf>
    <xf numFmtId="43" fontId="8" fillId="0" borderId="0" xfId="60" applyFont="1" applyAlignment="1">
      <alignment horizontal="center"/>
    </xf>
    <xf numFmtId="181" fontId="1" fillId="0" borderId="0" xfId="60" applyNumberFormat="1" applyFont="1" applyAlignment="1">
      <alignment/>
    </xf>
    <xf numFmtId="182" fontId="1" fillId="0" borderId="0" xfId="0" applyNumberFormat="1" applyFont="1" applyAlignment="1">
      <alignment/>
    </xf>
    <xf numFmtId="43" fontId="50" fillId="0" borderId="0" xfId="60" applyFont="1" applyAlignment="1">
      <alignment/>
    </xf>
    <xf numFmtId="17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7"/>
  <sheetViews>
    <sheetView showGridLines="0" tabSelected="1" zoomScale="115" zoomScaleNormal="115" zoomScalePageLayoutView="0" workbookViewId="0" topLeftCell="A448">
      <selection activeCell="A463" sqref="A463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1.375" style="114" customWidth="1"/>
    <col min="25" max="25" width="10.00390625" style="2" bestFit="1" customWidth="1"/>
    <col min="26" max="16384" width="9.125" style="2" customWidth="1"/>
  </cols>
  <sheetData>
    <row r="2" spans="2:6" ht="12.75">
      <c r="B2" s="131" t="s">
        <v>432</v>
      </c>
      <c r="C2" s="131"/>
      <c r="D2" s="131"/>
      <c r="E2" s="131"/>
      <c r="F2" s="131"/>
    </row>
    <row r="3" spans="2:6" ht="12.75">
      <c r="B3" s="131" t="s">
        <v>91</v>
      </c>
      <c r="C3" s="131"/>
      <c r="D3" s="131"/>
      <c r="E3" s="131"/>
      <c r="F3" s="131"/>
    </row>
    <row r="4" spans="2:6" ht="12.75">
      <c r="B4" s="131" t="s">
        <v>438</v>
      </c>
      <c r="C4" s="131"/>
      <c r="D4" s="131"/>
      <c r="E4" s="131"/>
      <c r="F4" s="131"/>
    </row>
    <row r="6" spans="2:23" ht="12.75">
      <c r="B6" s="131" t="s">
        <v>379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</row>
    <row r="7" spans="2:23" ht="9" customHeight="1">
      <c r="B7" s="132" t="s">
        <v>91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</row>
    <row r="8" spans="2:22" ht="12.75">
      <c r="B8" s="2" t="s">
        <v>90</v>
      </c>
      <c r="C8" s="131" t="s">
        <v>389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</row>
    <row r="10" spans="1:22" ht="30.75" customHeight="1">
      <c r="A10" s="126" t="s">
        <v>47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1:22" ht="57" customHeight="1">
      <c r="A11" s="130" t="s">
        <v>378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spans="1:22" ht="15.75">
      <c r="A12" s="129" t="s">
        <v>65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89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245</v>
      </c>
      <c r="D14" s="17" t="s">
        <v>5</v>
      </c>
      <c r="E14" s="17"/>
      <c r="F14" s="107">
        <f>F15+F23+F47+F67+F81+F86+F61+F75</f>
        <v>83166.63726999999</v>
      </c>
      <c r="G14" s="90" t="e">
        <f>G15+G23+G47+#REF!+G67+#REF!+G81+G86+#REF!</f>
        <v>#REF!</v>
      </c>
      <c r="H14" s="18" t="e">
        <f>H15+H23+H47+#REF!+H67+#REF!+H81+H86+#REF!</f>
        <v>#REF!</v>
      </c>
      <c r="I14" s="18" t="e">
        <f>I15+I23+I47+#REF!+I67+#REF!+I81+I86+#REF!</f>
        <v>#REF!</v>
      </c>
      <c r="J14" s="18" t="e">
        <f>J15+J23+J47+#REF!+J67+#REF!+J81+J86+#REF!</f>
        <v>#REF!</v>
      </c>
      <c r="K14" s="18" t="e">
        <f>K15+K23+K47+#REF!+K67+#REF!+K81+K86+#REF!</f>
        <v>#REF!</v>
      </c>
      <c r="L14" s="18" t="e">
        <f>L15+L23+L47+#REF!+L67+#REF!+L81+L86+#REF!</f>
        <v>#REF!</v>
      </c>
      <c r="M14" s="18" t="e">
        <f>M15+M23+M47+#REF!+M67+#REF!+M81+M86+#REF!</f>
        <v>#REF!</v>
      </c>
      <c r="N14" s="18" t="e">
        <f>N15+N23+N47+#REF!+N67+#REF!+N81+N86+#REF!</f>
        <v>#REF!</v>
      </c>
      <c r="O14" s="18" t="e">
        <f>O15+O23+O47+#REF!+O67+#REF!+O81+O86+#REF!</f>
        <v>#REF!</v>
      </c>
      <c r="P14" s="18" t="e">
        <f>P15+P23+P47+#REF!+P67+#REF!+P81+P86+#REF!</f>
        <v>#REF!</v>
      </c>
      <c r="Q14" s="18" t="e">
        <f>Q15+Q23+Q47+#REF!+Q67+#REF!+Q81+Q86+#REF!</f>
        <v>#REF!</v>
      </c>
      <c r="R14" s="18" t="e">
        <f>R15+R23+R47+#REF!+R67+#REF!+R81+R86+#REF!</f>
        <v>#REF!</v>
      </c>
      <c r="S14" s="18" t="e">
        <f>S15+S23+S47+#REF!+S67+#REF!+S81+S86+#REF!</f>
        <v>#REF!</v>
      </c>
      <c r="T14" s="18" t="e">
        <f>T15+T23+T47+#REF!+T67+#REF!+T81+T86+#REF!</f>
        <v>#REF!</v>
      </c>
      <c r="U14" s="18" t="e">
        <f>U15+U23+U47+#REF!+U67+#REF!+U81+U86+#REF!</f>
        <v>#REF!</v>
      </c>
      <c r="V14" s="18" t="e">
        <f>V15+V23+V47+#REF!+V67+#REF!+V81+V86+#REF!</f>
        <v>#REF!</v>
      </c>
    </row>
    <row r="15" spans="1:24" s="30" customFormat="1" ht="33" customHeight="1" outlineLevel="3">
      <c r="A15" s="26" t="s">
        <v>26</v>
      </c>
      <c r="B15" s="28" t="s">
        <v>6</v>
      </c>
      <c r="C15" s="28" t="s">
        <v>245</v>
      </c>
      <c r="D15" s="28" t="s">
        <v>5</v>
      </c>
      <c r="E15" s="28"/>
      <c r="F15" s="29">
        <f>F16</f>
        <v>2205.55245</v>
      </c>
      <c r="G15" s="91">
        <f aca="true" t="shared" si="0" ref="G15:V15">G16</f>
        <v>1204.8</v>
      </c>
      <c r="H15" s="29">
        <f t="shared" si="0"/>
        <v>1204.8</v>
      </c>
      <c r="I15" s="29">
        <f t="shared" si="0"/>
        <v>1204.8</v>
      </c>
      <c r="J15" s="29">
        <f t="shared" si="0"/>
        <v>1204.8</v>
      </c>
      <c r="K15" s="29">
        <f t="shared" si="0"/>
        <v>1204.8</v>
      </c>
      <c r="L15" s="29">
        <f t="shared" si="0"/>
        <v>1204.8</v>
      </c>
      <c r="M15" s="29">
        <f t="shared" si="0"/>
        <v>1204.8</v>
      </c>
      <c r="N15" s="29">
        <f t="shared" si="0"/>
        <v>1204.8</v>
      </c>
      <c r="O15" s="29">
        <f t="shared" si="0"/>
        <v>1204.8</v>
      </c>
      <c r="P15" s="29">
        <f t="shared" si="0"/>
        <v>1204.8</v>
      </c>
      <c r="Q15" s="29">
        <f t="shared" si="0"/>
        <v>1204.8</v>
      </c>
      <c r="R15" s="29">
        <f t="shared" si="0"/>
        <v>1204.8</v>
      </c>
      <c r="S15" s="29">
        <f t="shared" si="0"/>
        <v>1204.8</v>
      </c>
      <c r="T15" s="29">
        <f t="shared" si="0"/>
        <v>1204.8</v>
      </c>
      <c r="U15" s="29">
        <f t="shared" si="0"/>
        <v>1204.8</v>
      </c>
      <c r="V15" s="29">
        <f t="shared" si="0"/>
        <v>1204.8</v>
      </c>
      <c r="X15" s="115"/>
    </row>
    <row r="16" spans="1:22" ht="34.5" customHeight="1" outlineLevel="3">
      <c r="A16" s="22" t="s">
        <v>134</v>
      </c>
      <c r="B16" s="12" t="s">
        <v>6</v>
      </c>
      <c r="C16" s="12" t="s">
        <v>246</v>
      </c>
      <c r="D16" s="12" t="s">
        <v>5</v>
      </c>
      <c r="E16" s="12"/>
      <c r="F16" s="13">
        <f>F17</f>
        <v>2205.55245</v>
      </c>
      <c r="G16" s="92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136</v>
      </c>
      <c r="B17" s="12" t="s">
        <v>6</v>
      </c>
      <c r="C17" s="12" t="s">
        <v>247</v>
      </c>
      <c r="D17" s="12" t="s">
        <v>5</v>
      </c>
      <c r="E17" s="12"/>
      <c r="F17" s="13">
        <f>F18</f>
        <v>2205.55245</v>
      </c>
      <c r="G17" s="9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47" t="s">
        <v>135</v>
      </c>
      <c r="B18" s="19" t="s">
        <v>6</v>
      </c>
      <c r="C18" s="19" t="s">
        <v>248</v>
      </c>
      <c r="D18" s="19" t="s">
        <v>5</v>
      </c>
      <c r="E18" s="19"/>
      <c r="F18" s="20">
        <f>F19</f>
        <v>2205.55245</v>
      </c>
      <c r="G18" s="93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248</v>
      </c>
      <c r="D19" s="6" t="s">
        <v>94</v>
      </c>
      <c r="E19" s="6"/>
      <c r="F19" s="7">
        <f>F20+F21+F22</f>
        <v>2205.55245</v>
      </c>
      <c r="G19" s="9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44" t="s">
        <v>238</v>
      </c>
      <c r="B20" s="45" t="s">
        <v>6</v>
      </c>
      <c r="C20" s="45" t="s">
        <v>248</v>
      </c>
      <c r="D20" s="45" t="s">
        <v>92</v>
      </c>
      <c r="E20" s="45"/>
      <c r="F20" s="46">
        <f>1713.2-3+54.3346</f>
        <v>1764.5346</v>
      </c>
      <c r="G20" s="93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44" t="s">
        <v>243</v>
      </c>
      <c r="B21" s="45" t="s">
        <v>6</v>
      </c>
      <c r="C21" s="45" t="s">
        <v>248</v>
      </c>
      <c r="D21" s="45" t="s">
        <v>93</v>
      </c>
      <c r="E21" s="45"/>
      <c r="F21" s="46">
        <v>0</v>
      </c>
      <c r="G21" s="9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44" t="s">
        <v>239</v>
      </c>
      <c r="B22" s="45" t="s">
        <v>6</v>
      </c>
      <c r="C22" s="45" t="s">
        <v>248</v>
      </c>
      <c r="D22" s="45" t="s">
        <v>240</v>
      </c>
      <c r="E22" s="45"/>
      <c r="F22" s="46">
        <f>433.15+7.86785</f>
        <v>441.01784999999995</v>
      </c>
      <c r="G22" s="9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245</v>
      </c>
      <c r="D23" s="9" t="s">
        <v>5</v>
      </c>
      <c r="E23" s="9"/>
      <c r="F23" s="67">
        <f>F24</f>
        <v>4183.4</v>
      </c>
      <c r="G23" s="94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4" s="27" customFormat="1" ht="33" customHeight="1" outlineLevel="6">
      <c r="A24" s="22" t="s">
        <v>134</v>
      </c>
      <c r="B24" s="12" t="s">
        <v>19</v>
      </c>
      <c r="C24" s="12" t="s">
        <v>246</v>
      </c>
      <c r="D24" s="12" t="s">
        <v>5</v>
      </c>
      <c r="E24" s="12"/>
      <c r="F24" s="71">
        <f>F25</f>
        <v>4183.4</v>
      </c>
      <c r="G24" s="92" t="e">
        <f>G26+#REF!+G39</f>
        <v>#REF!</v>
      </c>
      <c r="H24" s="13" t="e">
        <f>H26+#REF!+H39</f>
        <v>#REF!</v>
      </c>
      <c r="I24" s="13" t="e">
        <f>I26+#REF!+I39</f>
        <v>#REF!</v>
      </c>
      <c r="J24" s="13" t="e">
        <f>J26+#REF!+J39</f>
        <v>#REF!</v>
      </c>
      <c r="K24" s="13" t="e">
        <f>K26+#REF!+K39</f>
        <v>#REF!</v>
      </c>
      <c r="L24" s="13" t="e">
        <f>L26+#REF!+L39</f>
        <v>#REF!</v>
      </c>
      <c r="M24" s="13" t="e">
        <f>M26+#REF!+M39</f>
        <v>#REF!</v>
      </c>
      <c r="N24" s="13" t="e">
        <f>N26+#REF!+N39</f>
        <v>#REF!</v>
      </c>
      <c r="O24" s="13" t="e">
        <f>O26+#REF!+O39</f>
        <v>#REF!</v>
      </c>
      <c r="P24" s="13" t="e">
        <f>P26+#REF!+P39</f>
        <v>#REF!</v>
      </c>
      <c r="Q24" s="13" t="e">
        <f>Q26+#REF!+Q39</f>
        <v>#REF!</v>
      </c>
      <c r="R24" s="13" t="e">
        <f>R26+#REF!+R39</f>
        <v>#REF!</v>
      </c>
      <c r="S24" s="13" t="e">
        <f>S26+#REF!+S39</f>
        <v>#REF!</v>
      </c>
      <c r="T24" s="13" t="e">
        <f>T26+#REF!+T39</f>
        <v>#REF!</v>
      </c>
      <c r="U24" s="13" t="e">
        <f>U26+#REF!+U39</f>
        <v>#REF!</v>
      </c>
      <c r="V24" s="13" t="e">
        <f>V26+#REF!+V39</f>
        <v>#REF!</v>
      </c>
      <c r="X24" s="116"/>
    </row>
    <row r="25" spans="1:24" s="27" customFormat="1" ht="36" customHeight="1" outlineLevel="6">
      <c r="A25" s="22" t="s">
        <v>136</v>
      </c>
      <c r="B25" s="12" t="s">
        <v>19</v>
      </c>
      <c r="C25" s="12" t="s">
        <v>247</v>
      </c>
      <c r="D25" s="12" t="s">
        <v>5</v>
      </c>
      <c r="E25" s="12"/>
      <c r="F25" s="71">
        <f>F26+F39+F45</f>
        <v>4183.4</v>
      </c>
      <c r="G25" s="9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X25" s="116"/>
    </row>
    <row r="26" spans="1:24" s="27" customFormat="1" ht="47.25" outlineLevel="6">
      <c r="A26" s="48" t="s">
        <v>196</v>
      </c>
      <c r="B26" s="19" t="s">
        <v>19</v>
      </c>
      <c r="C26" s="19" t="s">
        <v>249</v>
      </c>
      <c r="D26" s="19" t="s">
        <v>5</v>
      </c>
      <c r="E26" s="19"/>
      <c r="F26" s="68">
        <f>F27+F31+F36+F33</f>
        <v>2229</v>
      </c>
      <c r="G26" s="93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  <c r="X26" s="116"/>
    </row>
    <row r="27" spans="1:24" s="27" customFormat="1" ht="31.5" outlineLevel="6">
      <c r="A27" s="5" t="s">
        <v>95</v>
      </c>
      <c r="B27" s="6" t="s">
        <v>19</v>
      </c>
      <c r="C27" s="6" t="s">
        <v>249</v>
      </c>
      <c r="D27" s="6" t="s">
        <v>94</v>
      </c>
      <c r="E27" s="6"/>
      <c r="F27" s="69">
        <f>F28+F29+F30</f>
        <v>2124</v>
      </c>
      <c r="G27" s="9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116"/>
    </row>
    <row r="28" spans="1:24" s="27" customFormat="1" ht="31.5" outlineLevel="6">
      <c r="A28" s="44" t="s">
        <v>238</v>
      </c>
      <c r="B28" s="45" t="s">
        <v>19</v>
      </c>
      <c r="C28" s="45" t="s">
        <v>249</v>
      </c>
      <c r="D28" s="45" t="s">
        <v>92</v>
      </c>
      <c r="E28" s="45"/>
      <c r="F28" s="70">
        <v>1612</v>
      </c>
      <c r="G28" s="9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116"/>
    </row>
    <row r="29" spans="1:24" s="27" customFormat="1" ht="31.5" outlineLevel="6">
      <c r="A29" s="44" t="s">
        <v>243</v>
      </c>
      <c r="B29" s="45" t="s">
        <v>19</v>
      </c>
      <c r="C29" s="45" t="s">
        <v>249</v>
      </c>
      <c r="D29" s="45" t="s">
        <v>93</v>
      </c>
      <c r="E29" s="45"/>
      <c r="F29" s="70">
        <v>0</v>
      </c>
      <c r="G29" s="93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X29" s="116"/>
    </row>
    <row r="30" spans="1:24" s="27" customFormat="1" ht="47.25" outlineLevel="6">
      <c r="A30" s="44" t="s">
        <v>239</v>
      </c>
      <c r="B30" s="45" t="s">
        <v>19</v>
      </c>
      <c r="C30" s="45" t="s">
        <v>249</v>
      </c>
      <c r="D30" s="45" t="s">
        <v>240</v>
      </c>
      <c r="E30" s="45"/>
      <c r="F30" s="70">
        <v>512</v>
      </c>
      <c r="G30" s="9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116"/>
    </row>
    <row r="31" spans="1:24" s="27" customFormat="1" ht="20.25" customHeight="1" outlineLevel="6">
      <c r="A31" s="5" t="s">
        <v>96</v>
      </c>
      <c r="B31" s="6" t="s">
        <v>19</v>
      </c>
      <c r="C31" s="6" t="s">
        <v>249</v>
      </c>
      <c r="D31" s="6" t="s">
        <v>97</v>
      </c>
      <c r="E31" s="6"/>
      <c r="F31" s="69">
        <f>F32</f>
        <v>7.06</v>
      </c>
      <c r="G31" s="9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116"/>
    </row>
    <row r="32" spans="1:24" s="27" customFormat="1" ht="31.5" outlineLevel="6">
      <c r="A32" s="44" t="s">
        <v>98</v>
      </c>
      <c r="B32" s="45" t="s">
        <v>19</v>
      </c>
      <c r="C32" s="45" t="s">
        <v>249</v>
      </c>
      <c r="D32" s="45" t="s">
        <v>99</v>
      </c>
      <c r="E32" s="45"/>
      <c r="F32" s="70">
        <v>7.06</v>
      </c>
      <c r="G32" s="9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116"/>
    </row>
    <row r="33" spans="1:24" s="25" customFormat="1" ht="15.75" outlineLevel="6">
      <c r="A33" s="5" t="s">
        <v>340</v>
      </c>
      <c r="B33" s="6" t="s">
        <v>19</v>
      </c>
      <c r="C33" s="6" t="s">
        <v>249</v>
      </c>
      <c r="D33" s="6" t="s">
        <v>341</v>
      </c>
      <c r="E33" s="6"/>
      <c r="F33" s="69">
        <f>F34+F35</f>
        <v>92.94</v>
      </c>
      <c r="G33" s="9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113"/>
    </row>
    <row r="34" spans="1:24" s="25" customFormat="1" ht="15.75" outlineLevel="6">
      <c r="A34" s="44" t="s">
        <v>342</v>
      </c>
      <c r="B34" s="45" t="s">
        <v>19</v>
      </c>
      <c r="C34" s="45" t="s">
        <v>249</v>
      </c>
      <c r="D34" s="45" t="s">
        <v>343</v>
      </c>
      <c r="E34" s="45"/>
      <c r="F34" s="70">
        <v>92.94</v>
      </c>
      <c r="G34" s="9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113"/>
    </row>
    <row r="35" spans="1:24" s="25" customFormat="1" ht="15.75" outlineLevel="6">
      <c r="A35" s="44" t="s">
        <v>229</v>
      </c>
      <c r="B35" s="45" t="s">
        <v>19</v>
      </c>
      <c r="C35" s="45" t="s">
        <v>249</v>
      </c>
      <c r="D35" s="45" t="s">
        <v>213</v>
      </c>
      <c r="E35" s="45"/>
      <c r="F35" s="70">
        <v>0</v>
      </c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113"/>
    </row>
    <row r="36" spans="1:24" s="27" customFormat="1" ht="15.75" outlineLevel="6">
      <c r="A36" s="5" t="s">
        <v>100</v>
      </c>
      <c r="B36" s="6" t="s">
        <v>19</v>
      </c>
      <c r="C36" s="6" t="s">
        <v>249</v>
      </c>
      <c r="D36" s="6" t="s">
        <v>101</v>
      </c>
      <c r="E36" s="6"/>
      <c r="F36" s="69">
        <f>F37+F38</f>
        <v>5</v>
      </c>
      <c r="G36" s="9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116"/>
    </row>
    <row r="37" spans="1:24" s="27" customFormat="1" ht="21.75" customHeight="1" outlineLevel="6">
      <c r="A37" s="44" t="s">
        <v>102</v>
      </c>
      <c r="B37" s="45" t="s">
        <v>19</v>
      </c>
      <c r="C37" s="45" t="s">
        <v>249</v>
      </c>
      <c r="D37" s="45" t="s">
        <v>104</v>
      </c>
      <c r="E37" s="45"/>
      <c r="F37" s="70">
        <v>0</v>
      </c>
      <c r="G37" s="9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116"/>
    </row>
    <row r="38" spans="1:24" s="27" customFormat="1" ht="15.75" outlineLevel="6">
      <c r="A38" s="44" t="s">
        <v>103</v>
      </c>
      <c r="B38" s="45" t="s">
        <v>19</v>
      </c>
      <c r="C38" s="45" t="s">
        <v>249</v>
      </c>
      <c r="D38" s="45" t="s">
        <v>105</v>
      </c>
      <c r="E38" s="45"/>
      <c r="F38" s="70">
        <v>5</v>
      </c>
      <c r="G38" s="9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116"/>
    </row>
    <row r="39" spans="1:24" s="25" customFormat="1" ht="31.5" customHeight="1" outlineLevel="6">
      <c r="A39" s="47" t="s">
        <v>197</v>
      </c>
      <c r="B39" s="19" t="s">
        <v>19</v>
      </c>
      <c r="C39" s="19" t="s">
        <v>250</v>
      </c>
      <c r="D39" s="19" t="s">
        <v>5</v>
      </c>
      <c r="E39" s="19"/>
      <c r="F39" s="68">
        <f>F40+F45</f>
        <v>1954.4</v>
      </c>
      <c r="G39" s="93">
        <f aca="true" t="shared" si="5" ref="G39:V39">G40</f>
        <v>96</v>
      </c>
      <c r="H39" s="7">
        <f t="shared" si="5"/>
        <v>96</v>
      </c>
      <c r="I39" s="7">
        <f t="shared" si="5"/>
        <v>96</v>
      </c>
      <c r="J39" s="7">
        <f t="shared" si="5"/>
        <v>96</v>
      </c>
      <c r="K39" s="7">
        <f t="shared" si="5"/>
        <v>96</v>
      </c>
      <c r="L39" s="7">
        <f t="shared" si="5"/>
        <v>96</v>
      </c>
      <c r="M39" s="7">
        <f t="shared" si="5"/>
        <v>96</v>
      </c>
      <c r="N39" s="7">
        <f t="shared" si="5"/>
        <v>96</v>
      </c>
      <c r="O39" s="7">
        <f t="shared" si="5"/>
        <v>96</v>
      </c>
      <c r="P39" s="7">
        <f t="shared" si="5"/>
        <v>96</v>
      </c>
      <c r="Q39" s="7">
        <f t="shared" si="5"/>
        <v>96</v>
      </c>
      <c r="R39" s="7">
        <f t="shared" si="5"/>
        <v>96</v>
      </c>
      <c r="S39" s="7">
        <f t="shared" si="5"/>
        <v>96</v>
      </c>
      <c r="T39" s="7">
        <f t="shared" si="5"/>
        <v>96</v>
      </c>
      <c r="U39" s="7">
        <f t="shared" si="5"/>
        <v>96</v>
      </c>
      <c r="V39" s="7">
        <f t="shared" si="5"/>
        <v>96</v>
      </c>
      <c r="X39" s="113"/>
    </row>
    <row r="40" spans="1:24" s="25" customFormat="1" ht="31.5" outlineLevel="6">
      <c r="A40" s="5" t="s">
        <v>95</v>
      </c>
      <c r="B40" s="6" t="s">
        <v>19</v>
      </c>
      <c r="C40" s="6" t="s">
        <v>250</v>
      </c>
      <c r="D40" s="6" t="s">
        <v>94</v>
      </c>
      <c r="E40" s="6"/>
      <c r="F40" s="69">
        <f>F41+F42+F43+F44</f>
        <v>1954.4</v>
      </c>
      <c r="G40" s="93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  <c r="X40" s="113"/>
    </row>
    <row r="41" spans="1:24" s="25" customFormat="1" ht="31.5" outlineLevel="6">
      <c r="A41" s="44" t="s">
        <v>238</v>
      </c>
      <c r="B41" s="45" t="s">
        <v>19</v>
      </c>
      <c r="C41" s="45" t="s">
        <v>250</v>
      </c>
      <c r="D41" s="45" t="s">
        <v>92</v>
      </c>
      <c r="E41" s="45"/>
      <c r="F41" s="70">
        <v>1351.4</v>
      </c>
      <c r="G41" s="9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113"/>
    </row>
    <row r="42" spans="1:24" s="25" customFormat="1" ht="31.5" outlineLevel="6">
      <c r="A42" s="44" t="s">
        <v>243</v>
      </c>
      <c r="B42" s="45" t="s">
        <v>19</v>
      </c>
      <c r="C42" s="45" t="s">
        <v>250</v>
      </c>
      <c r="D42" s="45" t="s">
        <v>93</v>
      </c>
      <c r="E42" s="45"/>
      <c r="F42" s="70">
        <v>0</v>
      </c>
      <c r="G42" s="9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113"/>
    </row>
    <row r="43" spans="1:24" s="25" customFormat="1" ht="63" outlineLevel="6">
      <c r="A43" s="44" t="s">
        <v>344</v>
      </c>
      <c r="B43" s="45" t="s">
        <v>19</v>
      </c>
      <c r="C43" s="45" t="s">
        <v>250</v>
      </c>
      <c r="D43" s="45" t="s">
        <v>345</v>
      </c>
      <c r="E43" s="45"/>
      <c r="F43" s="70">
        <v>192</v>
      </c>
      <c r="G43" s="9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113"/>
    </row>
    <row r="44" spans="1:24" s="25" customFormat="1" ht="47.25" outlineLevel="6">
      <c r="A44" s="44" t="s">
        <v>239</v>
      </c>
      <c r="B44" s="45" t="s">
        <v>19</v>
      </c>
      <c r="C44" s="45" t="s">
        <v>250</v>
      </c>
      <c r="D44" s="45" t="s">
        <v>240</v>
      </c>
      <c r="E44" s="45"/>
      <c r="F44" s="70">
        <v>411</v>
      </c>
      <c r="G44" s="9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113"/>
    </row>
    <row r="45" spans="1:24" s="25" customFormat="1" ht="15.75" outlineLevel="6">
      <c r="A45" s="47" t="s">
        <v>138</v>
      </c>
      <c r="B45" s="19" t="s">
        <v>19</v>
      </c>
      <c r="C45" s="19" t="s">
        <v>251</v>
      </c>
      <c r="D45" s="19" t="s">
        <v>5</v>
      </c>
      <c r="E45" s="19"/>
      <c r="F45" s="68">
        <f>F46</f>
        <v>0</v>
      </c>
      <c r="G45" s="9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113"/>
    </row>
    <row r="46" spans="1:24" s="25" customFormat="1" ht="15.75" outlineLevel="6">
      <c r="A46" s="5" t="s">
        <v>110</v>
      </c>
      <c r="B46" s="6" t="s">
        <v>19</v>
      </c>
      <c r="C46" s="6" t="s">
        <v>251</v>
      </c>
      <c r="D46" s="6" t="s">
        <v>214</v>
      </c>
      <c r="E46" s="6"/>
      <c r="F46" s="69">
        <v>0</v>
      </c>
      <c r="G46" s="9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X46" s="113"/>
    </row>
    <row r="47" spans="1:24" s="25" customFormat="1" ht="49.5" customHeight="1" outlineLevel="3">
      <c r="A47" s="8" t="s">
        <v>28</v>
      </c>
      <c r="B47" s="9" t="s">
        <v>7</v>
      </c>
      <c r="C47" s="9" t="s">
        <v>245</v>
      </c>
      <c r="D47" s="9" t="s">
        <v>5</v>
      </c>
      <c r="E47" s="9"/>
      <c r="F47" s="10">
        <f>F48</f>
        <v>8171.610000000001</v>
      </c>
      <c r="G47" s="94">
        <f aca="true" t="shared" si="6" ref="G47:V50">G48</f>
        <v>8918.7</v>
      </c>
      <c r="H47" s="10">
        <f t="shared" si="6"/>
        <v>8918.7</v>
      </c>
      <c r="I47" s="10">
        <f t="shared" si="6"/>
        <v>8918.7</v>
      </c>
      <c r="J47" s="10">
        <f t="shared" si="6"/>
        <v>8918.7</v>
      </c>
      <c r="K47" s="10">
        <f t="shared" si="6"/>
        <v>8918.7</v>
      </c>
      <c r="L47" s="10">
        <f t="shared" si="6"/>
        <v>8918.7</v>
      </c>
      <c r="M47" s="10">
        <f t="shared" si="6"/>
        <v>8918.7</v>
      </c>
      <c r="N47" s="10">
        <f t="shared" si="6"/>
        <v>8918.7</v>
      </c>
      <c r="O47" s="10">
        <f t="shared" si="6"/>
        <v>8918.7</v>
      </c>
      <c r="P47" s="10">
        <f t="shared" si="6"/>
        <v>8918.7</v>
      </c>
      <c r="Q47" s="10">
        <f t="shared" si="6"/>
        <v>8918.7</v>
      </c>
      <c r="R47" s="10">
        <f t="shared" si="6"/>
        <v>8918.7</v>
      </c>
      <c r="S47" s="10">
        <f t="shared" si="6"/>
        <v>8918.7</v>
      </c>
      <c r="T47" s="10">
        <f t="shared" si="6"/>
        <v>8918.7</v>
      </c>
      <c r="U47" s="10">
        <f t="shared" si="6"/>
        <v>8918.7</v>
      </c>
      <c r="V47" s="10">
        <f t="shared" si="6"/>
        <v>8918.7</v>
      </c>
      <c r="X47" s="113"/>
    </row>
    <row r="48" spans="1:24" s="25" customFormat="1" ht="33.75" customHeight="1" outlineLevel="3">
      <c r="A48" s="22" t="s">
        <v>134</v>
      </c>
      <c r="B48" s="12" t="s">
        <v>7</v>
      </c>
      <c r="C48" s="12" t="s">
        <v>246</v>
      </c>
      <c r="D48" s="12" t="s">
        <v>5</v>
      </c>
      <c r="E48" s="12"/>
      <c r="F48" s="13">
        <f>F49</f>
        <v>8171.610000000001</v>
      </c>
      <c r="G48" s="92">
        <f aca="true" t="shared" si="7" ref="G48:V48">G50</f>
        <v>8918.7</v>
      </c>
      <c r="H48" s="13">
        <f t="shared" si="7"/>
        <v>8918.7</v>
      </c>
      <c r="I48" s="13">
        <f t="shared" si="7"/>
        <v>8918.7</v>
      </c>
      <c r="J48" s="13">
        <f t="shared" si="7"/>
        <v>8918.7</v>
      </c>
      <c r="K48" s="13">
        <f t="shared" si="7"/>
        <v>8918.7</v>
      </c>
      <c r="L48" s="13">
        <f t="shared" si="7"/>
        <v>8918.7</v>
      </c>
      <c r="M48" s="13">
        <f t="shared" si="7"/>
        <v>8918.7</v>
      </c>
      <c r="N48" s="13">
        <f t="shared" si="7"/>
        <v>8918.7</v>
      </c>
      <c r="O48" s="13">
        <f t="shared" si="7"/>
        <v>8918.7</v>
      </c>
      <c r="P48" s="13">
        <f t="shared" si="7"/>
        <v>8918.7</v>
      </c>
      <c r="Q48" s="13">
        <f t="shared" si="7"/>
        <v>8918.7</v>
      </c>
      <c r="R48" s="13">
        <f t="shared" si="7"/>
        <v>8918.7</v>
      </c>
      <c r="S48" s="13">
        <f t="shared" si="7"/>
        <v>8918.7</v>
      </c>
      <c r="T48" s="13">
        <f t="shared" si="7"/>
        <v>8918.7</v>
      </c>
      <c r="U48" s="13">
        <f t="shared" si="7"/>
        <v>8918.7</v>
      </c>
      <c r="V48" s="13">
        <f t="shared" si="7"/>
        <v>8918.7</v>
      </c>
      <c r="X48" s="113"/>
    </row>
    <row r="49" spans="1:24" s="25" customFormat="1" ht="37.5" customHeight="1" outlineLevel="3">
      <c r="A49" s="22" t="s">
        <v>136</v>
      </c>
      <c r="B49" s="12" t="s">
        <v>7</v>
      </c>
      <c r="C49" s="12" t="s">
        <v>247</v>
      </c>
      <c r="D49" s="12" t="s">
        <v>5</v>
      </c>
      <c r="E49" s="12"/>
      <c r="F49" s="71">
        <f>F50</f>
        <v>8171.610000000001</v>
      </c>
      <c r="G49" s="9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X49" s="113"/>
    </row>
    <row r="50" spans="1:24" s="25" customFormat="1" ht="47.25" outlineLevel="4">
      <c r="A50" s="48" t="s">
        <v>196</v>
      </c>
      <c r="B50" s="19" t="s">
        <v>7</v>
      </c>
      <c r="C50" s="19" t="s">
        <v>249</v>
      </c>
      <c r="D50" s="19" t="s">
        <v>5</v>
      </c>
      <c r="E50" s="19"/>
      <c r="F50" s="20">
        <f>F51+F55+F57</f>
        <v>8171.610000000001</v>
      </c>
      <c r="G50" s="93">
        <f t="shared" si="6"/>
        <v>8918.7</v>
      </c>
      <c r="H50" s="7">
        <f t="shared" si="6"/>
        <v>8918.7</v>
      </c>
      <c r="I50" s="7">
        <f t="shared" si="6"/>
        <v>8918.7</v>
      </c>
      <c r="J50" s="7">
        <f t="shared" si="6"/>
        <v>8918.7</v>
      </c>
      <c r="K50" s="7">
        <f t="shared" si="6"/>
        <v>8918.7</v>
      </c>
      <c r="L50" s="7">
        <f t="shared" si="6"/>
        <v>8918.7</v>
      </c>
      <c r="M50" s="7">
        <f t="shared" si="6"/>
        <v>8918.7</v>
      </c>
      <c r="N50" s="7">
        <f t="shared" si="6"/>
        <v>8918.7</v>
      </c>
      <c r="O50" s="7">
        <f t="shared" si="6"/>
        <v>8918.7</v>
      </c>
      <c r="P50" s="7">
        <f t="shared" si="6"/>
        <v>8918.7</v>
      </c>
      <c r="Q50" s="7">
        <f t="shared" si="6"/>
        <v>8918.7</v>
      </c>
      <c r="R50" s="7">
        <f t="shared" si="6"/>
        <v>8918.7</v>
      </c>
      <c r="S50" s="7">
        <f t="shared" si="6"/>
        <v>8918.7</v>
      </c>
      <c r="T50" s="7">
        <f t="shared" si="6"/>
        <v>8918.7</v>
      </c>
      <c r="U50" s="7">
        <f t="shared" si="6"/>
        <v>8918.7</v>
      </c>
      <c r="V50" s="7">
        <f t="shared" si="6"/>
        <v>8918.7</v>
      </c>
      <c r="X50" s="113"/>
    </row>
    <row r="51" spans="1:24" s="25" customFormat="1" ht="31.5" outlineLevel="5">
      <c r="A51" s="5" t="s">
        <v>95</v>
      </c>
      <c r="B51" s="6" t="s">
        <v>7</v>
      </c>
      <c r="C51" s="6" t="s">
        <v>249</v>
      </c>
      <c r="D51" s="6" t="s">
        <v>94</v>
      </c>
      <c r="E51" s="6"/>
      <c r="F51" s="7">
        <f>F52+F53+F54</f>
        <v>7912.780000000001</v>
      </c>
      <c r="G51" s="93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X51" s="113"/>
    </row>
    <row r="52" spans="1:24" s="25" customFormat="1" ht="31.5" outlineLevel="5">
      <c r="A52" s="44" t="s">
        <v>238</v>
      </c>
      <c r="B52" s="45" t="s">
        <v>7</v>
      </c>
      <c r="C52" s="45" t="s">
        <v>249</v>
      </c>
      <c r="D52" s="45" t="s">
        <v>92</v>
      </c>
      <c r="E52" s="45"/>
      <c r="F52" s="46">
        <f>5977.8+27</f>
        <v>6004.8</v>
      </c>
      <c r="G52" s="9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113"/>
    </row>
    <row r="53" spans="1:24" s="25" customFormat="1" ht="31.5" outlineLevel="5">
      <c r="A53" s="44" t="s">
        <v>243</v>
      </c>
      <c r="B53" s="45" t="s">
        <v>7</v>
      </c>
      <c r="C53" s="45" t="s">
        <v>249</v>
      </c>
      <c r="D53" s="45" t="s">
        <v>93</v>
      </c>
      <c r="E53" s="45"/>
      <c r="F53" s="46">
        <v>0</v>
      </c>
      <c r="G53" s="9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113"/>
    </row>
    <row r="54" spans="1:24" s="25" customFormat="1" ht="47.25" outlineLevel="5">
      <c r="A54" s="44" t="s">
        <v>239</v>
      </c>
      <c r="B54" s="45" t="s">
        <v>7</v>
      </c>
      <c r="C54" s="45" t="s">
        <v>249</v>
      </c>
      <c r="D54" s="45" t="s">
        <v>240</v>
      </c>
      <c r="E54" s="45"/>
      <c r="F54" s="46">
        <f>1930.98-23</f>
        <v>1907.98</v>
      </c>
      <c r="G54" s="9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113"/>
    </row>
    <row r="55" spans="1:24" s="25" customFormat="1" ht="15.75" outlineLevel="5">
      <c r="A55" s="5" t="s">
        <v>96</v>
      </c>
      <c r="B55" s="6" t="s">
        <v>7</v>
      </c>
      <c r="C55" s="6" t="s">
        <v>249</v>
      </c>
      <c r="D55" s="6" t="s">
        <v>97</v>
      </c>
      <c r="E55" s="6"/>
      <c r="F55" s="7">
        <f>F56</f>
        <v>0</v>
      </c>
      <c r="G55" s="9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113"/>
    </row>
    <row r="56" spans="1:24" s="25" customFormat="1" ht="31.5" outlineLevel="5">
      <c r="A56" s="44" t="s">
        <v>98</v>
      </c>
      <c r="B56" s="45" t="s">
        <v>7</v>
      </c>
      <c r="C56" s="45" t="s">
        <v>249</v>
      </c>
      <c r="D56" s="45" t="s">
        <v>99</v>
      </c>
      <c r="E56" s="45"/>
      <c r="F56" s="46">
        <v>0</v>
      </c>
      <c r="G56" s="9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113"/>
    </row>
    <row r="57" spans="1:24" s="25" customFormat="1" ht="15.75" outlineLevel="5">
      <c r="A57" s="5" t="s">
        <v>100</v>
      </c>
      <c r="B57" s="6" t="s">
        <v>7</v>
      </c>
      <c r="C57" s="6" t="s">
        <v>249</v>
      </c>
      <c r="D57" s="6" t="s">
        <v>101</v>
      </c>
      <c r="E57" s="6"/>
      <c r="F57" s="7">
        <f>F58+F59+F60</f>
        <v>258.83000000000004</v>
      </c>
      <c r="G57" s="9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13"/>
    </row>
    <row r="58" spans="1:24" s="25" customFormat="1" ht="15.75" outlineLevel="5">
      <c r="A58" s="44" t="s">
        <v>102</v>
      </c>
      <c r="B58" s="45" t="s">
        <v>7</v>
      </c>
      <c r="C58" s="45" t="s">
        <v>249</v>
      </c>
      <c r="D58" s="45" t="s">
        <v>104</v>
      </c>
      <c r="E58" s="45"/>
      <c r="F58" s="46">
        <v>6.209</v>
      </c>
      <c r="G58" s="9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113"/>
    </row>
    <row r="59" spans="1:24" s="25" customFormat="1" ht="15.75" outlineLevel="5">
      <c r="A59" s="44" t="s">
        <v>103</v>
      </c>
      <c r="B59" s="45" t="s">
        <v>7</v>
      </c>
      <c r="C59" s="45" t="s">
        <v>249</v>
      </c>
      <c r="D59" s="45" t="s">
        <v>105</v>
      </c>
      <c r="E59" s="45"/>
      <c r="F59" s="46">
        <v>161.901</v>
      </c>
      <c r="G59" s="9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13"/>
    </row>
    <row r="60" spans="1:24" s="25" customFormat="1" ht="15.75" outlineLevel="5">
      <c r="A60" s="44" t="s">
        <v>347</v>
      </c>
      <c r="B60" s="45" t="s">
        <v>7</v>
      </c>
      <c r="C60" s="45" t="s">
        <v>249</v>
      </c>
      <c r="D60" s="45" t="s">
        <v>346</v>
      </c>
      <c r="E60" s="45"/>
      <c r="F60" s="46">
        <v>90.72</v>
      </c>
      <c r="G60" s="9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13"/>
    </row>
    <row r="61" spans="1:24" s="25" customFormat="1" ht="15.75" outlineLevel="5">
      <c r="A61" s="8" t="s">
        <v>192</v>
      </c>
      <c r="B61" s="9" t="s">
        <v>193</v>
      </c>
      <c r="C61" s="9" t="s">
        <v>245</v>
      </c>
      <c r="D61" s="9" t="s">
        <v>5</v>
      </c>
      <c r="E61" s="9"/>
      <c r="F61" s="10">
        <f>F62</f>
        <v>431.262</v>
      </c>
      <c r="G61" s="9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13"/>
    </row>
    <row r="62" spans="1:24" s="25" customFormat="1" ht="31.5" outlineLevel="5">
      <c r="A62" s="22" t="s">
        <v>134</v>
      </c>
      <c r="B62" s="9" t="s">
        <v>193</v>
      </c>
      <c r="C62" s="9" t="s">
        <v>246</v>
      </c>
      <c r="D62" s="9" t="s">
        <v>5</v>
      </c>
      <c r="E62" s="9"/>
      <c r="F62" s="10">
        <f>F63</f>
        <v>431.262</v>
      </c>
      <c r="G62" s="93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113"/>
    </row>
    <row r="63" spans="1:24" s="25" customFormat="1" ht="31.5" outlineLevel="5">
      <c r="A63" s="22" t="s">
        <v>136</v>
      </c>
      <c r="B63" s="9" t="s">
        <v>193</v>
      </c>
      <c r="C63" s="9" t="s">
        <v>247</v>
      </c>
      <c r="D63" s="9" t="s">
        <v>5</v>
      </c>
      <c r="E63" s="9"/>
      <c r="F63" s="10">
        <f>F64</f>
        <v>431.262</v>
      </c>
      <c r="G63" s="9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113"/>
    </row>
    <row r="64" spans="1:24" s="25" customFormat="1" ht="31.5" outlineLevel="5">
      <c r="A64" s="47" t="s">
        <v>194</v>
      </c>
      <c r="B64" s="19" t="s">
        <v>193</v>
      </c>
      <c r="C64" s="19" t="s">
        <v>252</v>
      </c>
      <c r="D64" s="19" t="s">
        <v>5</v>
      </c>
      <c r="E64" s="19"/>
      <c r="F64" s="20">
        <f>F65</f>
        <v>431.262</v>
      </c>
      <c r="G64" s="9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113"/>
    </row>
    <row r="65" spans="1:24" s="25" customFormat="1" ht="15.75" outlineLevel="5">
      <c r="A65" s="5" t="s">
        <v>96</v>
      </c>
      <c r="B65" s="6" t="s">
        <v>193</v>
      </c>
      <c r="C65" s="6" t="s">
        <v>252</v>
      </c>
      <c r="D65" s="6" t="s">
        <v>97</v>
      </c>
      <c r="E65" s="6"/>
      <c r="F65" s="7">
        <f>F66</f>
        <v>431.262</v>
      </c>
      <c r="G65" s="9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113"/>
    </row>
    <row r="66" spans="1:24" s="25" customFormat="1" ht="31.5" outlineLevel="5">
      <c r="A66" s="44" t="s">
        <v>98</v>
      </c>
      <c r="B66" s="45" t="s">
        <v>193</v>
      </c>
      <c r="C66" s="45" t="s">
        <v>252</v>
      </c>
      <c r="D66" s="45" t="s">
        <v>99</v>
      </c>
      <c r="E66" s="45"/>
      <c r="F66" s="70">
        <v>431.262</v>
      </c>
      <c r="G66" s="9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X66" s="113"/>
    </row>
    <row r="67" spans="1:24" s="25" customFormat="1" ht="50.25" customHeight="1" outlineLevel="3">
      <c r="A67" s="8" t="s">
        <v>29</v>
      </c>
      <c r="B67" s="9" t="s">
        <v>8</v>
      </c>
      <c r="C67" s="9" t="s">
        <v>245</v>
      </c>
      <c r="D67" s="9" t="s">
        <v>5</v>
      </c>
      <c r="E67" s="9"/>
      <c r="F67" s="10">
        <f>F68</f>
        <v>5980.9439999999995</v>
      </c>
      <c r="G67" s="94">
        <f aca="true" t="shared" si="8" ref="G67:V70">G68</f>
        <v>3284.2</v>
      </c>
      <c r="H67" s="10">
        <f t="shared" si="8"/>
        <v>3284.2</v>
      </c>
      <c r="I67" s="10">
        <f t="shared" si="8"/>
        <v>3284.2</v>
      </c>
      <c r="J67" s="10">
        <f t="shared" si="8"/>
        <v>3284.2</v>
      </c>
      <c r="K67" s="10">
        <f t="shared" si="8"/>
        <v>3284.2</v>
      </c>
      <c r="L67" s="10">
        <f t="shared" si="8"/>
        <v>3284.2</v>
      </c>
      <c r="M67" s="10">
        <f t="shared" si="8"/>
        <v>3284.2</v>
      </c>
      <c r="N67" s="10">
        <f t="shared" si="8"/>
        <v>3284.2</v>
      </c>
      <c r="O67" s="10">
        <f t="shared" si="8"/>
        <v>3284.2</v>
      </c>
      <c r="P67" s="10">
        <f t="shared" si="8"/>
        <v>3284.2</v>
      </c>
      <c r="Q67" s="10">
        <f t="shared" si="8"/>
        <v>3284.2</v>
      </c>
      <c r="R67" s="10">
        <f t="shared" si="8"/>
        <v>3284.2</v>
      </c>
      <c r="S67" s="10">
        <f t="shared" si="8"/>
        <v>3284.2</v>
      </c>
      <c r="T67" s="10">
        <f t="shared" si="8"/>
        <v>3284.2</v>
      </c>
      <c r="U67" s="10">
        <f t="shared" si="8"/>
        <v>3284.2</v>
      </c>
      <c r="V67" s="10">
        <f t="shared" si="8"/>
        <v>3284.2</v>
      </c>
      <c r="X67" s="113"/>
    </row>
    <row r="68" spans="1:24" s="25" customFormat="1" ht="31.5" outlineLevel="3">
      <c r="A68" s="22" t="s">
        <v>134</v>
      </c>
      <c r="B68" s="12" t="s">
        <v>8</v>
      </c>
      <c r="C68" s="12" t="s">
        <v>246</v>
      </c>
      <c r="D68" s="12" t="s">
        <v>5</v>
      </c>
      <c r="E68" s="12"/>
      <c r="F68" s="13">
        <f>F69</f>
        <v>5980.9439999999995</v>
      </c>
      <c r="G68" s="92">
        <f aca="true" t="shared" si="9" ref="G68:V68">G70</f>
        <v>3284.2</v>
      </c>
      <c r="H68" s="13">
        <f t="shared" si="9"/>
        <v>3284.2</v>
      </c>
      <c r="I68" s="13">
        <f t="shared" si="9"/>
        <v>3284.2</v>
      </c>
      <c r="J68" s="13">
        <f t="shared" si="9"/>
        <v>3284.2</v>
      </c>
      <c r="K68" s="13">
        <f t="shared" si="9"/>
        <v>3284.2</v>
      </c>
      <c r="L68" s="13">
        <f t="shared" si="9"/>
        <v>3284.2</v>
      </c>
      <c r="M68" s="13">
        <f t="shared" si="9"/>
        <v>3284.2</v>
      </c>
      <c r="N68" s="13">
        <f t="shared" si="9"/>
        <v>3284.2</v>
      </c>
      <c r="O68" s="13">
        <f t="shared" si="9"/>
        <v>3284.2</v>
      </c>
      <c r="P68" s="13">
        <f t="shared" si="9"/>
        <v>3284.2</v>
      </c>
      <c r="Q68" s="13">
        <f t="shared" si="9"/>
        <v>3284.2</v>
      </c>
      <c r="R68" s="13">
        <f t="shared" si="9"/>
        <v>3284.2</v>
      </c>
      <c r="S68" s="13">
        <f t="shared" si="9"/>
        <v>3284.2</v>
      </c>
      <c r="T68" s="13">
        <f t="shared" si="9"/>
        <v>3284.2</v>
      </c>
      <c r="U68" s="13">
        <f t="shared" si="9"/>
        <v>3284.2</v>
      </c>
      <c r="V68" s="13">
        <f t="shared" si="9"/>
        <v>3284.2</v>
      </c>
      <c r="X68" s="113"/>
    </row>
    <row r="69" spans="1:24" s="25" customFormat="1" ht="31.5" outlineLevel="3">
      <c r="A69" s="22" t="s">
        <v>136</v>
      </c>
      <c r="B69" s="12" t="s">
        <v>8</v>
      </c>
      <c r="C69" s="12" t="s">
        <v>247</v>
      </c>
      <c r="D69" s="12" t="s">
        <v>5</v>
      </c>
      <c r="E69" s="12"/>
      <c r="F69" s="13">
        <f>F70</f>
        <v>5980.9439999999995</v>
      </c>
      <c r="G69" s="9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X69" s="113"/>
    </row>
    <row r="70" spans="1:24" s="25" customFormat="1" ht="47.25" outlineLevel="4">
      <c r="A70" s="48" t="s">
        <v>196</v>
      </c>
      <c r="B70" s="19" t="s">
        <v>8</v>
      </c>
      <c r="C70" s="19" t="s">
        <v>249</v>
      </c>
      <c r="D70" s="19" t="s">
        <v>5</v>
      </c>
      <c r="E70" s="19"/>
      <c r="F70" s="68">
        <f>F71</f>
        <v>5980.9439999999995</v>
      </c>
      <c r="G70" s="93">
        <f t="shared" si="8"/>
        <v>3284.2</v>
      </c>
      <c r="H70" s="7">
        <f t="shared" si="8"/>
        <v>3284.2</v>
      </c>
      <c r="I70" s="7">
        <f t="shared" si="8"/>
        <v>3284.2</v>
      </c>
      <c r="J70" s="7">
        <f t="shared" si="8"/>
        <v>3284.2</v>
      </c>
      <c r="K70" s="7">
        <f t="shared" si="8"/>
        <v>3284.2</v>
      </c>
      <c r="L70" s="7">
        <f t="shared" si="8"/>
        <v>3284.2</v>
      </c>
      <c r="M70" s="7">
        <f t="shared" si="8"/>
        <v>3284.2</v>
      </c>
      <c r="N70" s="7">
        <f t="shared" si="8"/>
        <v>3284.2</v>
      </c>
      <c r="O70" s="7">
        <f t="shared" si="8"/>
        <v>3284.2</v>
      </c>
      <c r="P70" s="7">
        <f t="shared" si="8"/>
        <v>3284.2</v>
      </c>
      <c r="Q70" s="7">
        <f t="shared" si="8"/>
        <v>3284.2</v>
      </c>
      <c r="R70" s="7">
        <f t="shared" si="8"/>
        <v>3284.2</v>
      </c>
      <c r="S70" s="7">
        <f t="shared" si="8"/>
        <v>3284.2</v>
      </c>
      <c r="T70" s="7">
        <f t="shared" si="8"/>
        <v>3284.2</v>
      </c>
      <c r="U70" s="7">
        <f t="shared" si="8"/>
        <v>3284.2</v>
      </c>
      <c r="V70" s="7">
        <f t="shared" si="8"/>
        <v>3284.2</v>
      </c>
      <c r="X70" s="113"/>
    </row>
    <row r="71" spans="1:24" s="25" customFormat="1" ht="31.5" outlineLevel="5">
      <c r="A71" s="5" t="s">
        <v>95</v>
      </c>
      <c r="B71" s="6" t="s">
        <v>8</v>
      </c>
      <c r="C71" s="6" t="s">
        <v>249</v>
      </c>
      <c r="D71" s="6" t="s">
        <v>94</v>
      </c>
      <c r="E71" s="6"/>
      <c r="F71" s="7">
        <f>F72+F73+F74</f>
        <v>5980.9439999999995</v>
      </c>
      <c r="G71" s="93">
        <v>3284.2</v>
      </c>
      <c r="H71" s="7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X71" s="113"/>
    </row>
    <row r="72" spans="1:24" s="25" customFormat="1" ht="31.5" outlineLevel="5">
      <c r="A72" s="44" t="s">
        <v>238</v>
      </c>
      <c r="B72" s="45" t="s">
        <v>8</v>
      </c>
      <c r="C72" s="45" t="s">
        <v>249</v>
      </c>
      <c r="D72" s="45" t="s">
        <v>92</v>
      </c>
      <c r="E72" s="45"/>
      <c r="F72" s="46">
        <f>4526.432-15</f>
        <v>4511.432</v>
      </c>
      <c r="G72" s="93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13"/>
    </row>
    <row r="73" spans="1:24" s="25" customFormat="1" ht="31.5" outlineLevel="5">
      <c r="A73" s="44" t="s">
        <v>243</v>
      </c>
      <c r="B73" s="45" t="s">
        <v>8</v>
      </c>
      <c r="C73" s="45" t="s">
        <v>249</v>
      </c>
      <c r="D73" s="45" t="s">
        <v>93</v>
      </c>
      <c r="E73" s="45"/>
      <c r="F73" s="46">
        <v>0</v>
      </c>
      <c r="G73" s="9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13"/>
    </row>
    <row r="74" spans="1:24" s="25" customFormat="1" ht="47.25" outlineLevel="5">
      <c r="A74" s="44" t="s">
        <v>239</v>
      </c>
      <c r="B74" s="45" t="s">
        <v>8</v>
      </c>
      <c r="C74" s="45" t="s">
        <v>249</v>
      </c>
      <c r="D74" s="45" t="s">
        <v>240</v>
      </c>
      <c r="E74" s="45"/>
      <c r="F74" s="46">
        <f>1476.512-7</f>
        <v>1469.512</v>
      </c>
      <c r="G74" s="9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113"/>
    </row>
    <row r="75" spans="1:24" s="25" customFormat="1" ht="15.75" outlineLevel="5">
      <c r="A75" s="8" t="s">
        <v>201</v>
      </c>
      <c r="B75" s="9" t="s">
        <v>202</v>
      </c>
      <c r="C75" s="9" t="s">
        <v>245</v>
      </c>
      <c r="D75" s="9" t="s">
        <v>5</v>
      </c>
      <c r="E75" s="9"/>
      <c r="F75" s="10">
        <f>F76</f>
        <v>0</v>
      </c>
      <c r="G75" s="9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113"/>
    </row>
    <row r="76" spans="1:24" s="25" customFormat="1" ht="31.5" outlineLevel="5">
      <c r="A76" s="22" t="s">
        <v>134</v>
      </c>
      <c r="B76" s="9" t="s">
        <v>202</v>
      </c>
      <c r="C76" s="9" t="s">
        <v>246</v>
      </c>
      <c r="D76" s="9" t="s">
        <v>5</v>
      </c>
      <c r="E76" s="9"/>
      <c r="F76" s="10">
        <f>F77</f>
        <v>0</v>
      </c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113"/>
    </row>
    <row r="77" spans="1:24" s="25" customFormat="1" ht="31.5" outlineLevel="5">
      <c r="A77" s="22" t="s">
        <v>136</v>
      </c>
      <c r="B77" s="9" t="s">
        <v>202</v>
      </c>
      <c r="C77" s="9" t="s">
        <v>247</v>
      </c>
      <c r="D77" s="9" t="s">
        <v>5</v>
      </c>
      <c r="E77" s="9"/>
      <c r="F77" s="10">
        <f>F78</f>
        <v>0</v>
      </c>
      <c r="G77" s="9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113"/>
    </row>
    <row r="78" spans="1:24" s="25" customFormat="1" ht="31.5" outlineLevel="5">
      <c r="A78" s="47" t="s">
        <v>200</v>
      </c>
      <c r="B78" s="19" t="s">
        <v>202</v>
      </c>
      <c r="C78" s="19" t="s">
        <v>253</v>
      </c>
      <c r="D78" s="19" t="s">
        <v>5</v>
      </c>
      <c r="E78" s="19"/>
      <c r="F78" s="20">
        <f>F79</f>
        <v>0</v>
      </c>
      <c r="G78" s="9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113"/>
    </row>
    <row r="79" spans="1:24" s="25" customFormat="1" ht="15.75" outlineLevel="5">
      <c r="A79" s="5" t="s">
        <v>232</v>
      </c>
      <c r="B79" s="6" t="s">
        <v>202</v>
      </c>
      <c r="C79" s="6" t="s">
        <v>253</v>
      </c>
      <c r="D79" s="6" t="s">
        <v>230</v>
      </c>
      <c r="E79" s="6"/>
      <c r="F79" s="7">
        <f>F80</f>
        <v>0</v>
      </c>
      <c r="G79" s="9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113"/>
    </row>
    <row r="80" spans="1:24" s="25" customFormat="1" ht="15.75" outlineLevel="5">
      <c r="A80" s="44" t="s">
        <v>233</v>
      </c>
      <c r="B80" s="45" t="s">
        <v>202</v>
      </c>
      <c r="C80" s="45" t="s">
        <v>253</v>
      </c>
      <c r="D80" s="45" t="s">
        <v>231</v>
      </c>
      <c r="E80" s="45"/>
      <c r="F80" s="46">
        <v>0</v>
      </c>
      <c r="G80" s="9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113"/>
    </row>
    <row r="81" spans="1:24" s="25" customFormat="1" ht="15.75" outlineLevel="3">
      <c r="A81" s="8" t="s">
        <v>31</v>
      </c>
      <c r="B81" s="9" t="s">
        <v>9</v>
      </c>
      <c r="C81" s="9" t="s">
        <v>245</v>
      </c>
      <c r="D81" s="9" t="s">
        <v>5</v>
      </c>
      <c r="E81" s="9"/>
      <c r="F81" s="10">
        <f>F82</f>
        <v>200</v>
      </c>
      <c r="G81" s="94" t="e">
        <f>#REF!</f>
        <v>#REF!</v>
      </c>
      <c r="H81" s="10" t="e">
        <f>#REF!</f>
        <v>#REF!</v>
      </c>
      <c r="I81" s="10" t="e">
        <f>#REF!</f>
        <v>#REF!</v>
      </c>
      <c r="J81" s="10" t="e">
        <f>#REF!</f>
        <v>#REF!</v>
      </c>
      <c r="K81" s="10" t="e">
        <f>#REF!</f>
        <v>#REF!</v>
      </c>
      <c r="L81" s="10" t="e">
        <f>#REF!</f>
        <v>#REF!</v>
      </c>
      <c r="M81" s="10" t="e">
        <f>#REF!</f>
        <v>#REF!</v>
      </c>
      <c r="N81" s="10" t="e">
        <f>#REF!</f>
        <v>#REF!</v>
      </c>
      <c r="O81" s="10" t="e">
        <f>#REF!</f>
        <v>#REF!</v>
      </c>
      <c r="P81" s="10" t="e">
        <f>#REF!</f>
        <v>#REF!</v>
      </c>
      <c r="Q81" s="10" t="e">
        <f>#REF!</f>
        <v>#REF!</v>
      </c>
      <c r="R81" s="10" t="e">
        <f>#REF!</f>
        <v>#REF!</v>
      </c>
      <c r="S81" s="10" t="e">
        <f>#REF!</f>
        <v>#REF!</v>
      </c>
      <c r="T81" s="10" t="e">
        <f>#REF!</f>
        <v>#REF!</v>
      </c>
      <c r="U81" s="10" t="e">
        <f>#REF!</f>
        <v>#REF!</v>
      </c>
      <c r="V81" s="10" t="e">
        <f>#REF!</f>
        <v>#REF!</v>
      </c>
      <c r="X81" s="113"/>
    </row>
    <row r="82" spans="1:24" s="25" customFormat="1" ht="31.5" outlineLevel="3">
      <c r="A82" s="22" t="s">
        <v>134</v>
      </c>
      <c r="B82" s="12" t="s">
        <v>9</v>
      </c>
      <c r="C82" s="12" t="s">
        <v>246</v>
      </c>
      <c r="D82" s="12" t="s">
        <v>5</v>
      </c>
      <c r="E82" s="12"/>
      <c r="F82" s="13">
        <f>F83</f>
        <v>200</v>
      </c>
      <c r="G82" s="9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X82" s="113"/>
    </row>
    <row r="83" spans="1:24" s="25" customFormat="1" ht="31.5" outlineLevel="3">
      <c r="A83" s="22" t="s">
        <v>136</v>
      </c>
      <c r="B83" s="12" t="s">
        <v>9</v>
      </c>
      <c r="C83" s="12" t="s">
        <v>247</v>
      </c>
      <c r="D83" s="12" t="s">
        <v>5</v>
      </c>
      <c r="E83" s="12"/>
      <c r="F83" s="13">
        <f>F84</f>
        <v>200</v>
      </c>
      <c r="G83" s="9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X83" s="113"/>
    </row>
    <row r="84" spans="1:24" s="25" customFormat="1" ht="31.5" outlineLevel="4">
      <c r="A84" s="47" t="s">
        <v>137</v>
      </c>
      <c r="B84" s="19" t="s">
        <v>9</v>
      </c>
      <c r="C84" s="19" t="s">
        <v>254</v>
      </c>
      <c r="D84" s="19" t="s">
        <v>5</v>
      </c>
      <c r="E84" s="19"/>
      <c r="F84" s="20">
        <f>F85</f>
        <v>200</v>
      </c>
      <c r="G84" s="93">
        <f aca="true" t="shared" si="10" ref="G84:V84">G85</f>
        <v>0</v>
      </c>
      <c r="H84" s="7">
        <f t="shared" si="10"/>
        <v>0</v>
      </c>
      <c r="I84" s="7">
        <f t="shared" si="10"/>
        <v>0</v>
      </c>
      <c r="J84" s="7">
        <f t="shared" si="10"/>
        <v>0</v>
      </c>
      <c r="K84" s="7">
        <f t="shared" si="10"/>
        <v>0</v>
      </c>
      <c r="L84" s="7">
        <f t="shared" si="10"/>
        <v>0</v>
      </c>
      <c r="M84" s="7">
        <f t="shared" si="10"/>
        <v>0</v>
      </c>
      <c r="N84" s="7">
        <f t="shared" si="10"/>
        <v>0</v>
      </c>
      <c r="O84" s="7">
        <f t="shared" si="10"/>
        <v>0</v>
      </c>
      <c r="P84" s="7">
        <f t="shared" si="10"/>
        <v>0</v>
      </c>
      <c r="Q84" s="7">
        <f t="shared" si="10"/>
        <v>0</v>
      </c>
      <c r="R84" s="7">
        <f t="shared" si="10"/>
        <v>0</v>
      </c>
      <c r="S84" s="7">
        <f t="shared" si="10"/>
        <v>0</v>
      </c>
      <c r="T84" s="7">
        <f t="shared" si="10"/>
        <v>0</v>
      </c>
      <c r="U84" s="7">
        <f t="shared" si="10"/>
        <v>0</v>
      </c>
      <c r="V84" s="7">
        <f t="shared" si="10"/>
        <v>0</v>
      </c>
      <c r="X84" s="113"/>
    </row>
    <row r="85" spans="1:24" s="25" customFormat="1" ht="15.75" outlineLevel="5">
      <c r="A85" s="5" t="s">
        <v>109</v>
      </c>
      <c r="B85" s="6" t="s">
        <v>9</v>
      </c>
      <c r="C85" s="6" t="s">
        <v>254</v>
      </c>
      <c r="D85" s="6" t="s">
        <v>108</v>
      </c>
      <c r="E85" s="6"/>
      <c r="F85" s="7">
        <v>200</v>
      </c>
      <c r="G85" s="93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X85" s="113"/>
    </row>
    <row r="86" spans="1:24" s="25" customFormat="1" ht="15.75" customHeight="1" outlineLevel="3">
      <c r="A86" s="8" t="s">
        <v>32</v>
      </c>
      <c r="B86" s="9" t="s">
        <v>71</v>
      </c>
      <c r="C86" s="9" t="s">
        <v>245</v>
      </c>
      <c r="D86" s="9" t="s">
        <v>5</v>
      </c>
      <c r="E86" s="9"/>
      <c r="F86" s="103">
        <f>F87+F143</f>
        <v>61993.86881999999</v>
      </c>
      <c r="G86" s="94" t="e">
        <f>G87+#REF!+#REF!+#REF!+#REF!+#REF!+G123+G130+G137</f>
        <v>#REF!</v>
      </c>
      <c r="H86" s="10" t="e">
        <f>H87+#REF!+#REF!+#REF!+#REF!+#REF!+H123+H130+H137</f>
        <v>#REF!</v>
      </c>
      <c r="I86" s="10" t="e">
        <f>I87+#REF!+#REF!+#REF!+#REF!+#REF!+I123+I130+I137</f>
        <v>#REF!</v>
      </c>
      <c r="J86" s="10" t="e">
        <f>J87+#REF!+#REF!+#REF!+#REF!+#REF!+J123+J130+J137</f>
        <v>#REF!</v>
      </c>
      <c r="K86" s="10" t="e">
        <f>K87+#REF!+#REF!+#REF!+#REF!+#REF!+K123+K130+K137</f>
        <v>#REF!</v>
      </c>
      <c r="L86" s="10" t="e">
        <f>L87+#REF!+#REF!+#REF!+#REF!+#REF!+L123+L130+L137</f>
        <v>#REF!</v>
      </c>
      <c r="M86" s="10" t="e">
        <f>M87+#REF!+#REF!+#REF!+#REF!+#REF!+M123+M130+M137</f>
        <v>#REF!</v>
      </c>
      <c r="N86" s="10" t="e">
        <f>N87+#REF!+#REF!+#REF!+#REF!+#REF!+N123+N130+N137</f>
        <v>#REF!</v>
      </c>
      <c r="O86" s="10" t="e">
        <f>O87+#REF!+#REF!+#REF!+#REF!+#REF!+O123+O130+O137</f>
        <v>#REF!</v>
      </c>
      <c r="P86" s="10" t="e">
        <f>P87+#REF!+#REF!+#REF!+#REF!+#REF!+P123+P130+P137</f>
        <v>#REF!</v>
      </c>
      <c r="Q86" s="10" t="e">
        <f>Q87+#REF!+#REF!+#REF!+#REF!+#REF!+Q123+Q130+Q137</f>
        <v>#REF!</v>
      </c>
      <c r="R86" s="10" t="e">
        <f>R87+#REF!+#REF!+#REF!+#REF!+#REF!+R123+R130+R137</f>
        <v>#REF!</v>
      </c>
      <c r="S86" s="10" t="e">
        <f>S87+#REF!+#REF!+#REF!+#REF!+#REF!+S123+S130+S137</f>
        <v>#REF!</v>
      </c>
      <c r="T86" s="10" t="e">
        <f>T87+#REF!+#REF!+#REF!+#REF!+#REF!+T123+T130+T137</f>
        <v>#REF!</v>
      </c>
      <c r="U86" s="10" t="e">
        <f>U87+#REF!+#REF!+#REF!+#REF!+#REF!+U123+U130+U137</f>
        <v>#REF!</v>
      </c>
      <c r="V86" s="10" t="e">
        <f>V87+#REF!+#REF!+#REF!+#REF!+#REF!+V123+V130+V137</f>
        <v>#REF!</v>
      </c>
      <c r="X86" s="113"/>
    </row>
    <row r="87" spans="1:24" s="25" customFormat="1" ht="31.5" outlineLevel="3">
      <c r="A87" s="22" t="s">
        <v>134</v>
      </c>
      <c r="B87" s="12" t="s">
        <v>71</v>
      </c>
      <c r="C87" s="12" t="s">
        <v>246</v>
      </c>
      <c r="D87" s="12" t="s">
        <v>5</v>
      </c>
      <c r="E87" s="12"/>
      <c r="F87" s="71">
        <f>F88</f>
        <v>49958.46001999999</v>
      </c>
      <c r="G87" s="92">
        <f aca="true" t="shared" si="11" ref="G87:V87">G89</f>
        <v>0</v>
      </c>
      <c r="H87" s="13">
        <f t="shared" si="11"/>
        <v>0</v>
      </c>
      <c r="I87" s="13">
        <f t="shared" si="11"/>
        <v>0</v>
      </c>
      <c r="J87" s="13">
        <f t="shared" si="11"/>
        <v>0</v>
      </c>
      <c r="K87" s="13">
        <f t="shared" si="11"/>
        <v>0</v>
      </c>
      <c r="L87" s="13">
        <f t="shared" si="11"/>
        <v>0</v>
      </c>
      <c r="M87" s="13">
        <f t="shared" si="11"/>
        <v>0</v>
      </c>
      <c r="N87" s="13">
        <f t="shared" si="11"/>
        <v>0</v>
      </c>
      <c r="O87" s="13">
        <f t="shared" si="11"/>
        <v>0</v>
      </c>
      <c r="P87" s="13">
        <f t="shared" si="11"/>
        <v>0</v>
      </c>
      <c r="Q87" s="13">
        <f t="shared" si="11"/>
        <v>0</v>
      </c>
      <c r="R87" s="13">
        <f t="shared" si="11"/>
        <v>0</v>
      </c>
      <c r="S87" s="13">
        <f t="shared" si="11"/>
        <v>0</v>
      </c>
      <c r="T87" s="13">
        <f t="shared" si="11"/>
        <v>0</v>
      </c>
      <c r="U87" s="13">
        <f t="shared" si="11"/>
        <v>0</v>
      </c>
      <c r="V87" s="13">
        <f t="shared" si="11"/>
        <v>0</v>
      </c>
      <c r="X87" s="113"/>
    </row>
    <row r="88" spans="1:24" s="25" customFormat="1" ht="31.5" outlineLevel="3">
      <c r="A88" s="22" t="s">
        <v>136</v>
      </c>
      <c r="B88" s="12" t="s">
        <v>71</v>
      </c>
      <c r="C88" s="12" t="s">
        <v>247</v>
      </c>
      <c r="D88" s="12" t="s">
        <v>5</v>
      </c>
      <c r="E88" s="12"/>
      <c r="F88" s="71">
        <f>F89+F96+F107+F103+F123+F130+F137+F118</f>
        <v>49958.46001999999</v>
      </c>
      <c r="G88" s="9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X88" s="113"/>
    </row>
    <row r="89" spans="1:24" s="25" customFormat="1" ht="15.75" outlineLevel="4">
      <c r="A89" s="47" t="s">
        <v>33</v>
      </c>
      <c r="B89" s="19" t="s">
        <v>71</v>
      </c>
      <c r="C89" s="19" t="s">
        <v>255</v>
      </c>
      <c r="D89" s="19" t="s">
        <v>5</v>
      </c>
      <c r="E89" s="19"/>
      <c r="F89" s="68">
        <f>F90+F94</f>
        <v>1737.5</v>
      </c>
      <c r="G89" s="93">
        <f aca="true" t="shared" si="12" ref="G89:V89">G90</f>
        <v>0</v>
      </c>
      <c r="H89" s="7">
        <f t="shared" si="12"/>
        <v>0</v>
      </c>
      <c r="I89" s="7">
        <f t="shared" si="12"/>
        <v>0</v>
      </c>
      <c r="J89" s="7">
        <f t="shared" si="12"/>
        <v>0</v>
      </c>
      <c r="K89" s="7">
        <f t="shared" si="12"/>
        <v>0</v>
      </c>
      <c r="L89" s="7">
        <f t="shared" si="12"/>
        <v>0</v>
      </c>
      <c r="M89" s="7">
        <f t="shared" si="12"/>
        <v>0</v>
      </c>
      <c r="N89" s="7">
        <f t="shared" si="12"/>
        <v>0</v>
      </c>
      <c r="O89" s="7">
        <f t="shared" si="12"/>
        <v>0</v>
      </c>
      <c r="P89" s="7">
        <f t="shared" si="12"/>
        <v>0</v>
      </c>
      <c r="Q89" s="7">
        <f t="shared" si="12"/>
        <v>0</v>
      </c>
      <c r="R89" s="7">
        <f t="shared" si="12"/>
        <v>0</v>
      </c>
      <c r="S89" s="7">
        <f t="shared" si="12"/>
        <v>0</v>
      </c>
      <c r="T89" s="7">
        <f t="shared" si="12"/>
        <v>0</v>
      </c>
      <c r="U89" s="7">
        <f t="shared" si="12"/>
        <v>0</v>
      </c>
      <c r="V89" s="7">
        <f t="shared" si="12"/>
        <v>0</v>
      </c>
      <c r="X89" s="113"/>
    </row>
    <row r="90" spans="1:24" s="25" customFormat="1" ht="31.5" outlineLevel="5">
      <c r="A90" s="5" t="s">
        <v>95</v>
      </c>
      <c r="B90" s="6" t="s">
        <v>71</v>
      </c>
      <c r="C90" s="6" t="s">
        <v>255</v>
      </c>
      <c r="D90" s="6" t="s">
        <v>94</v>
      </c>
      <c r="E90" s="6"/>
      <c r="F90" s="69">
        <f>F91+F92+F93</f>
        <v>1562.26659</v>
      </c>
      <c r="G90" s="9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113"/>
    </row>
    <row r="91" spans="1:24" s="25" customFormat="1" ht="31.5" outlineLevel="5">
      <c r="A91" s="44" t="s">
        <v>238</v>
      </c>
      <c r="B91" s="45" t="s">
        <v>71</v>
      </c>
      <c r="C91" s="45" t="s">
        <v>255</v>
      </c>
      <c r="D91" s="45" t="s">
        <v>92</v>
      </c>
      <c r="E91" s="45"/>
      <c r="F91" s="70">
        <f>1195.923+6.44527</f>
        <v>1202.36827</v>
      </c>
      <c r="G91" s="9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13"/>
    </row>
    <row r="92" spans="1:24" s="25" customFormat="1" ht="31.5" outlineLevel="5">
      <c r="A92" s="44" t="s">
        <v>243</v>
      </c>
      <c r="B92" s="45" t="s">
        <v>71</v>
      </c>
      <c r="C92" s="45" t="s">
        <v>255</v>
      </c>
      <c r="D92" s="45" t="s">
        <v>93</v>
      </c>
      <c r="E92" s="45"/>
      <c r="F92" s="70">
        <v>0</v>
      </c>
      <c r="G92" s="9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113"/>
    </row>
    <row r="93" spans="1:24" s="25" customFormat="1" ht="47.25" outlineLevel="5">
      <c r="A93" s="44" t="s">
        <v>239</v>
      </c>
      <c r="B93" s="45" t="s">
        <v>71</v>
      </c>
      <c r="C93" s="45" t="s">
        <v>255</v>
      </c>
      <c r="D93" s="45" t="s">
        <v>240</v>
      </c>
      <c r="E93" s="45"/>
      <c r="F93" s="70">
        <f>359.15341+0.74491</f>
        <v>359.89832</v>
      </c>
      <c r="G93" s="93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113"/>
    </row>
    <row r="94" spans="1:24" s="25" customFormat="1" ht="15.75" outlineLevel="5">
      <c r="A94" s="5" t="s">
        <v>96</v>
      </c>
      <c r="B94" s="6" t="s">
        <v>71</v>
      </c>
      <c r="C94" s="6" t="s">
        <v>255</v>
      </c>
      <c r="D94" s="6" t="s">
        <v>97</v>
      </c>
      <c r="E94" s="6"/>
      <c r="F94" s="69">
        <f>F95</f>
        <v>175.23341</v>
      </c>
      <c r="G94" s="9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113"/>
    </row>
    <row r="95" spans="1:24" s="25" customFormat="1" ht="31.5" outlineLevel="5">
      <c r="A95" s="44" t="s">
        <v>98</v>
      </c>
      <c r="B95" s="45" t="s">
        <v>71</v>
      </c>
      <c r="C95" s="45" t="s">
        <v>255</v>
      </c>
      <c r="D95" s="45" t="s">
        <v>99</v>
      </c>
      <c r="E95" s="45"/>
      <c r="F95" s="70">
        <f>489.92359-307.5-7.19018</f>
        <v>175.23341</v>
      </c>
      <c r="G95" s="93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113">
        <v>-307.5</v>
      </c>
    </row>
    <row r="96" spans="1:24" s="25" customFormat="1" ht="47.25" outlineLevel="4">
      <c r="A96" s="48" t="s">
        <v>196</v>
      </c>
      <c r="B96" s="19" t="s">
        <v>71</v>
      </c>
      <c r="C96" s="19" t="s">
        <v>249</v>
      </c>
      <c r="D96" s="19" t="s">
        <v>5</v>
      </c>
      <c r="E96" s="19"/>
      <c r="F96" s="68">
        <f>F97+F101</f>
        <v>19405.235239999998</v>
      </c>
      <c r="G96" s="93">
        <f aca="true" t="shared" si="13" ref="G96:V96">G97</f>
        <v>0</v>
      </c>
      <c r="H96" s="7">
        <f t="shared" si="13"/>
        <v>0</v>
      </c>
      <c r="I96" s="7">
        <f t="shared" si="13"/>
        <v>0</v>
      </c>
      <c r="J96" s="7">
        <f t="shared" si="13"/>
        <v>0</v>
      </c>
      <c r="K96" s="7">
        <f t="shared" si="13"/>
        <v>0</v>
      </c>
      <c r="L96" s="7">
        <f t="shared" si="13"/>
        <v>0</v>
      </c>
      <c r="M96" s="7">
        <f t="shared" si="13"/>
        <v>0</v>
      </c>
      <c r="N96" s="7">
        <f t="shared" si="13"/>
        <v>0</v>
      </c>
      <c r="O96" s="7">
        <f t="shared" si="13"/>
        <v>0</v>
      </c>
      <c r="P96" s="7">
        <f t="shared" si="13"/>
        <v>0</v>
      </c>
      <c r="Q96" s="7">
        <f t="shared" si="13"/>
        <v>0</v>
      </c>
      <c r="R96" s="7">
        <f t="shared" si="13"/>
        <v>0</v>
      </c>
      <c r="S96" s="7">
        <f t="shared" si="13"/>
        <v>0</v>
      </c>
      <c r="T96" s="7">
        <f t="shared" si="13"/>
        <v>0</v>
      </c>
      <c r="U96" s="7">
        <f t="shared" si="13"/>
        <v>0</v>
      </c>
      <c r="V96" s="7">
        <f t="shared" si="13"/>
        <v>0</v>
      </c>
      <c r="X96" s="113"/>
    </row>
    <row r="97" spans="1:24" s="25" customFormat="1" ht="31.5" outlineLevel="5">
      <c r="A97" s="5" t="s">
        <v>95</v>
      </c>
      <c r="B97" s="6" t="s">
        <v>71</v>
      </c>
      <c r="C97" s="6" t="s">
        <v>249</v>
      </c>
      <c r="D97" s="6" t="s">
        <v>94</v>
      </c>
      <c r="E97" s="6"/>
      <c r="F97" s="69">
        <f>F98+F99+F100</f>
        <v>19267.68524</v>
      </c>
      <c r="G97" s="9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113"/>
    </row>
    <row r="98" spans="1:24" s="25" customFormat="1" ht="31.5" outlineLevel="5">
      <c r="A98" s="44" t="s">
        <v>238</v>
      </c>
      <c r="B98" s="45" t="s">
        <v>71</v>
      </c>
      <c r="C98" s="45" t="s">
        <v>249</v>
      </c>
      <c r="D98" s="45" t="s">
        <v>92</v>
      </c>
      <c r="E98" s="45"/>
      <c r="F98" s="70">
        <f>14599.9-62.20245</f>
        <v>14537.697549999999</v>
      </c>
      <c r="G98" s="93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113"/>
    </row>
    <row r="99" spans="1:24" s="25" customFormat="1" ht="31.5" outlineLevel="5">
      <c r="A99" s="44" t="s">
        <v>243</v>
      </c>
      <c r="B99" s="45" t="s">
        <v>71</v>
      </c>
      <c r="C99" s="45" t="s">
        <v>249</v>
      </c>
      <c r="D99" s="45" t="s">
        <v>93</v>
      </c>
      <c r="E99" s="45"/>
      <c r="F99" s="46">
        <v>0</v>
      </c>
      <c r="G99" s="93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113"/>
    </row>
    <row r="100" spans="1:24" s="25" customFormat="1" ht="47.25" outlineLevel="5">
      <c r="A100" s="44" t="s">
        <v>239</v>
      </c>
      <c r="B100" s="45" t="s">
        <v>71</v>
      </c>
      <c r="C100" s="45" t="s">
        <v>249</v>
      </c>
      <c r="D100" s="45" t="s">
        <v>240</v>
      </c>
      <c r="E100" s="45"/>
      <c r="F100" s="46">
        <f>4778.107-48.11931</f>
        <v>4729.98769</v>
      </c>
      <c r="G100" s="93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113"/>
    </row>
    <row r="101" spans="1:24" s="25" customFormat="1" ht="15.75" outlineLevel="5">
      <c r="A101" s="5" t="s">
        <v>96</v>
      </c>
      <c r="B101" s="6" t="s">
        <v>71</v>
      </c>
      <c r="C101" s="6" t="s">
        <v>249</v>
      </c>
      <c r="D101" s="6" t="s">
        <v>97</v>
      </c>
      <c r="E101" s="6"/>
      <c r="F101" s="7">
        <f>F102</f>
        <v>137.55</v>
      </c>
      <c r="G101" s="93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113"/>
    </row>
    <row r="102" spans="1:24" s="25" customFormat="1" ht="31.5" outlineLevel="5">
      <c r="A102" s="44" t="s">
        <v>98</v>
      </c>
      <c r="B102" s="45" t="s">
        <v>71</v>
      </c>
      <c r="C102" s="45" t="s">
        <v>249</v>
      </c>
      <c r="D102" s="45" t="s">
        <v>99</v>
      </c>
      <c r="E102" s="45"/>
      <c r="F102" s="46">
        <f>135.55-1.5+3.5</f>
        <v>137.55</v>
      </c>
      <c r="G102" s="93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113"/>
    </row>
    <row r="103" spans="1:24" s="25" customFormat="1" ht="15.75" customHeight="1" outlineLevel="4">
      <c r="A103" s="47" t="s">
        <v>138</v>
      </c>
      <c r="B103" s="19" t="s">
        <v>71</v>
      </c>
      <c r="C103" s="19" t="s">
        <v>251</v>
      </c>
      <c r="D103" s="19" t="s">
        <v>5</v>
      </c>
      <c r="E103" s="19"/>
      <c r="F103" s="68">
        <f>F104+F105+F106</f>
        <v>421.81278999999995</v>
      </c>
      <c r="G103" s="93">
        <f aca="true" t="shared" si="14" ref="G103:V103">G104</f>
        <v>0</v>
      </c>
      <c r="H103" s="7">
        <f t="shared" si="14"/>
        <v>0</v>
      </c>
      <c r="I103" s="7">
        <f t="shared" si="14"/>
        <v>0</v>
      </c>
      <c r="J103" s="7">
        <f t="shared" si="14"/>
        <v>0</v>
      </c>
      <c r="K103" s="7">
        <f t="shared" si="14"/>
        <v>0</v>
      </c>
      <c r="L103" s="7">
        <f t="shared" si="14"/>
        <v>0</v>
      </c>
      <c r="M103" s="7">
        <f t="shared" si="14"/>
        <v>0</v>
      </c>
      <c r="N103" s="7">
        <f t="shared" si="14"/>
        <v>0</v>
      </c>
      <c r="O103" s="7">
        <f t="shared" si="14"/>
        <v>0</v>
      </c>
      <c r="P103" s="7">
        <f t="shared" si="14"/>
        <v>0</v>
      </c>
      <c r="Q103" s="7">
        <f t="shared" si="14"/>
        <v>0</v>
      </c>
      <c r="R103" s="7">
        <f t="shared" si="14"/>
        <v>0</v>
      </c>
      <c r="S103" s="7">
        <f t="shared" si="14"/>
        <v>0</v>
      </c>
      <c r="T103" s="7">
        <f t="shared" si="14"/>
        <v>0</v>
      </c>
      <c r="U103" s="7">
        <f t="shared" si="14"/>
        <v>0</v>
      </c>
      <c r="V103" s="7">
        <f t="shared" si="14"/>
        <v>0</v>
      </c>
      <c r="X103" s="113"/>
    </row>
    <row r="104" spans="1:24" s="25" customFormat="1" ht="15.75" outlineLevel="5">
      <c r="A104" s="5" t="s">
        <v>110</v>
      </c>
      <c r="B104" s="6" t="s">
        <v>71</v>
      </c>
      <c r="C104" s="6" t="s">
        <v>251</v>
      </c>
      <c r="D104" s="6" t="s">
        <v>214</v>
      </c>
      <c r="E104" s="6"/>
      <c r="F104" s="69">
        <f>31.855+9.78993+3.65378+24.82</f>
        <v>70.11871</v>
      </c>
      <c r="G104" s="93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113"/>
    </row>
    <row r="105" spans="1:24" s="25" customFormat="1" ht="15.75" outlineLevel="5">
      <c r="A105" s="5" t="s">
        <v>103</v>
      </c>
      <c r="B105" s="6" t="s">
        <v>71</v>
      </c>
      <c r="C105" s="6" t="s">
        <v>251</v>
      </c>
      <c r="D105" s="6" t="s">
        <v>105</v>
      </c>
      <c r="E105" s="6"/>
      <c r="F105" s="69">
        <v>1</v>
      </c>
      <c r="G105" s="93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113"/>
    </row>
    <row r="106" spans="1:24" s="25" customFormat="1" ht="15.75" outlineLevel="5">
      <c r="A106" s="5" t="s">
        <v>347</v>
      </c>
      <c r="B106" s="6" t="s">
        <v>71</v>
      </c>
      <c r="C106" s="6" t="s">
        <v>251</v>
      </c>
      <c r="D106" s="6" t="s">
        <v>346</v>
      </c>
      <c r="E106" s="6"/>
      <c r="F106" s="69">
        <v>350.69408</v>
      </c>
      <c r="G106" s="93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113"/>
    </row>
    <row r="107" spans="1:24" s="25" customFormat="1" ht="31.5" outlineLevel="6">
      <c r="A107" s="47" t="s">
        <v>139</v>
      </c>
      <c r="B107" s="19" t="s">
        <v>71</v>
      </c>
      <c r="C107" s="19" t="s">
        <v>256</v>
      </c>
      <c r="D107" s="19" t="s">
        <v>5</v>
      </c>
      <c r="E107" s="19"/>
      <c r="F107" s="102">
        <f>F108+F112+F114</f>
        <v>25993.505989999998</v>
      </c>
      <c r="G107" s="35">
        <f aca="true" t="shared" si="15" ref="G107:V107">G108</f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15"/>
        <v>0</v>
      </c>
      <c r="L107" s="20">
        <f t="shared" si="15"/>
        <v>0</v>
      </c>
      <c r="M107" s="20">
        <f t="shared" si="15"/>
        <v>0</v>
      </c>
      <c r="N107" s="20">
        <f t="shared" si="15"/>
        <v>0</v>
      </c>
      <c r="O107" s="20">
        <f t="shared" si="15"/>
        <v>0</v>
      </c>
      <c r="P107" s="20">
        <f t="shared" si="15"/>
        <v>0</v>
      </c>
      <c r="Q107" s="20">
        <f t="shared" si="15"/>
        <v>0</v>
      </c>
      <c r="R107" s="20">
        <f t="shared" si="15"/>
        <v>0</v>
      </c>
      <c r="S107" s="20">
        <f t="shared" si="15"/>
        <v>0</v>
      </c>
      <c r="T107" s="20">
        <f t="shared" si="15"/>
        <v>0</v>
      </c>
      <c r="U107" s="20">
        <f t="shared" si="15"/>
        <v>0</v>
      </c>
      <c r="V107" s="20">
        <f t="shared" si="15"/>
        <v>0</v>
      </c>
      <c r="X107" s="113"/>
    </row>
    <row r="108" spans="1:24" s="25" customFormat="1" ht="15.75" outlineLevel="6">
      <c r="A108" s="5" t="s">
        <v>111</v>
      </c>
      <c r="B108" s="6" t="s">
        <v>71</v>
      </c>
      <c r="C108" s="6" t="s">
        <v>256</v>
      </c>
      <c r="D108" s="6" t="s">
        <v>112</v>
      </c>
      <c r="E108" s="6"/>
      <c r="F108" s="7">
        <f>F109+F110+F111</f>
        <v>16248.62268</v>
      </c>
      <c r="G108" s="35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113"/>
    </row>
    <row r="109" spans="1:24" s="25" customFormat="1" ht="15.75" outlineLevel="6">
      <c r="A109" s="44" t="s">
        <v>237</v>
      </c>
      <c r="B109" s="45" t="s">
        <v>71</v>
      </c>
      <c r="C109" s="45" t="s">
        <v>256</v>
      </c>
      <c r="D109" s="45" t="s">
        <v>113</v>
      </c>
      <c r="E109" s="45"/>
      <c r="F109" s="46">
        <v>12324</v>
      </c>
      <c r="G109" s="35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113"/>
    </row>
    <row r="110" spans="1:24" s="25" customFormat="1" ht="31.5" outlineLevel="6">
      <c r="A110" s="44" t="s">
        <v>244</v>
      </c>
      <c r="B110" s="45" t="s">
        <v>71</v>
      </c>
      <c r="C110" s="45" t="s">
        <v>256</v>
      </c>
      <c r="D110" s="45" t="s">
        <v>114</v>
      </c>
      <c r="E110" s="45"/>
      <c r="F110" s="46">
        <v>7.423</v>
      </c>
      <c r="G110" s="35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113"/>
    </row>
    <row r="111" spans="1:24" s="25" customFormat="1" ht="47.25" outlineLevel="6">
      <c r="A111" s="44" t="s">
        <v>241</v>
      </c>
      <c r="B111" s="45" t="s">
        <v>71</v>
      </c>
      <c r="C111" s="45" t="s">
        <v>256</v>
      </c>
      <c r="D111" s="45" t="s">
        <v>242</v>
      </c>
      <c r="E111" s="45"/>
      <c r="F111" s="46">
        <v>3917.19968</v>
      </c>
      <c r="G111" s="35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113"/>
    </row>
    <row r="112" spans="1:24" s="25" customFormat="1" ht="23.25" customHeight="1" outlineLevel="6">
      <c r="A112" s="5" t="s">
        <v>96</v>
      </c>
      <c r="B112" s="6" t="s">
        <v>71</v>
      </c>
      <c r="C112" s="6" t="s">
        <v>256</v>
      </c>
      <c r="D112" s="6" t="s">
        <v>97</v>
      </c>
      <c r="E112" s="6"/>
      <c r="F112" s="7">
        <f>F113</f>
        <v>9416.899619999998</v>
      </c>
      <c r="G112" s="35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113"/>
    </row>
    <row r="113" spans="1:24" s="25" customFormat="1" ht="31.5" outlineLevel="6">
      <c r="A113" s="44" t="s">
        <v>98</v>
      </c>
      <c r="B113" s="45" t="s">
        <v>71</v>
      </c>
      <c r="C113" s="45" t="s">
        <v>256</v>
      </c>
      <c r="D113" s="45" t="s">
        <v>99</v>
      </c>
      <c r="E113" s="45"/>
      <c r="F113" s="46">
        <f>9390.7118+26.18782</f>
        <v>9416.899619999998</v>
      </c>
      <c r="G113" s="35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113"/>
    </row>
    <row r="114" spans="1:24" s="25" customFormat="1" ht="15.75" outlineLevel="6">
      <c r="A114" s="5" t="s">
        <v>100</v>
      </c>
      <c r="B114" s="6" t="s">
        <v>71</v>
      </c>
      <c r="C114" s="6" t="s">
        <v>256</v>
      </c>
      <c r="D114" s="6" t="s">
        <v>101</v>
      </c>
      <c r="E114" s="6"/>
      <c r="F114" s="7">
        <f>F115+F116+F117</f>
        <v>327.98369</v>
      </c>
      <c r="G114" s="35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113"/>
    </row>
    <row r="115" spans="1:24" s="25" customFormat="1" ht="22.5" customHeight="1" outlineLevel="6">
      <c r="A115" s="44" t="s">
        <v>102</v>
      </c>
      <c r="B115" s="45" t="s">
        <v>71</v>
      </c>
      <c r="C115" s="45" t="s">
        <v>256</v>
      </c>
      <c r="D115" s="45" t="s">
        <v>104</v>
      </c>
      <c r="E115" s="45"/>
      <c r="F115" s="46">
        <v>299</v>
      </c>
      <c r="G115" s="35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113"/>
    </row>
    <row r="116" spans="1:24" s="25" customFormat="1" ht="15.75" outlineLevel="6">
      <c r="A116" s="44" t="s">
        <v>103</v>
      </c>
      <c r="B116" s="45" t="s">
        <v>71</v>
      </c>
      <c r="C116" s="45" t="s">
        <v>256</v>
      </c>
      <c r="D116" s="45" t="s">
        <v>105</v>
      </c>
      <c r="E116" s="45"/>
      <c r="F116" s="46">
        <v>17.48369</v>
      </c>
      <c r="G116" s="35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113"/>
    </row>
    <row r="117" spans="1:24" s="25" customFormat="1" ht="15.75" outlineLevel="6">
      <c r="A117" s="44" t="s">
        <v>347</v>
      </c>
      <c r="B117" s="45" t="s">
        <v>71</v>
      </c>
      <c r="C117" s="45" t="s">
        <v>256</v>
      </c>
      <c r="D117" s="45" t="s">
        <v>346</v>
      </c>
      <c r="E117" s="45"/>
      <c r="F117" s="46">
        <v>11.5</v>
      </c>
      <c r="G117" s="35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113"/>
    </row>
    <row r="118" spans="1:24" s="25" customFormat="1" ht="15.75" outlineLevel="6">
      <c r="A118" s="47" t="s">
        <v>430</v>
      </c>
      <c r="B118" s="19" t="s">
        <v>71</v>
      </c>
      <c r="C118" s="19" t="s">
        <v>431</v>
      </c>
      <c r="D118" s="19" t="s">
        <v>5</v>
      </c>
      <c r="E118" s="19"/>
      <c r="F118" s="102">
        <f>F119+F121</f>
        <v>20</v>
      </c>
      <c r="G118" s="35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113"/>
    </row>
    <row r="119" spans="1:24" s="25" customFormat="1" ht="15.75" outlineLevel="6">
      <c r="A119" s="5" t="s">
        <v>96</v>
      </c>
      <c r="B119" s="6" t="s">
        <v>71</v>
      </c>
      <c r="C119" s="6" t="s">
        <v>431</v>
      </c>
      <c r="D119" s="6" t="s">
        <v>97</v>
      </c>
      <c r="E119" s="6"/>
      <c r="F119" s="7">
        <f>F120</f>
        <v>10</v>
      </c>
      <c r="G119" s="35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113"/>
    </row>
    <row r="120" spans="1:24" s="25" customFormat="1" ht="31.5" outlineLevel="6">
      <c r="A120" s="44" t="s">
        <v>98</v>
      </c>
      <c r="B120" s="45" t="s">
        <v>71</v>
      </c>
      <c r="C120" s="45" t="s">
        <v>431</v>
      </c>
      <c r="D120" s="45" t="s">
        <v>99</v>
      </c>
      <c r="E120" s="45"/>
      <c r="F120" s="46">
        <v>10</v>
      </c>
      <c r="G120" s="35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113"/>
    </row>
    <row r="121" spans="1:24" s="25" customFormat="1" ht="15.75" outlineLevel="6">
      <c r="A121" s="5" t="s">
        <v>100</v>
      </c>
      <c r="B121" s="6" t="s">
        <v>71</v>
      </c>
      <c r="C121" s="6" t="s">
        <v>431</v>
      </c>
      <c r="D121" s="6" t="s">
        <v>101</v>
      </c>
      <c r="E121" s="6"/>
      <c r="F121" s="7">
        <f>F122</f>
        <v>10</v>
      </c>
      <c r="G121" s="35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113"/>
    </row>
    <row r="122" spans="1:24" s="25" customFormat="1" ht="15.75" outlineLevel="6">
      <c r="A122" s="78" t="s">
        <v>347</v>
      </c>
      <c r="B122" s="45" t="s">
        <v>71</v>
      </c>
      <c r="C122" s="45" t="s">
        <v>431</v>
      </c>
      <c r="D122" s="45" t="s">
        <v>346</v>
      </c>
      <c r="E122" s="45"/>
      <c r="F122" s="46">
        <v>10</v>
      </c>
      <c r="G122" s="35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113"/>
    </row>
    <row r="123" spans="1:25" s="25" customFormat="1" ht="31.5" outlineLevel="6">
      <c r="A123" s="55" t="s">
        <v>140</v>
      </c>
      <c r="B123" s="19" t="s">
        <v>71</v>
      </c>
      <c r="C123" s="19" t="s">
        <v>257</v>
      </c>
      <c r="D123" s="19" t="s">
        <v>5</v>
      </c>
      <c r="E123" s="19"/>
      <c r="F123" s="68">
        <f>F124+F128</f>
        <v>1090.057</v>
      </c>
      <c r="G123" s="92">
        <f aca="true" t="shared" si="16" ref="G123:V123">G124</f>
        <v>0</v>
      </c>
      <c r="H123" s="13">
        <f t="shared" si="16"/>
        <v>0</v>
      </c>
      <c r="I123" s="13">
        <f t="shared" si="16"/>
        <v>0</v>
      </c>
      <c r="J123" s="13">
        <f t="shared" si="16"/>
        <v>0</v>
      </c>
      <c r="K123" s="13">
        <f t="shared" si="16"/>
        <v>0</v>
      </c>
      <c r="L123" s="13">
        <f t="shared" si="16"/>
        <v>0</v>
      </c>
      <c r="M123" s="13">
        <f t="shared" si="16"/>
        <v>0</v>
      </c>
      <c r="N123" s="13">
        <f t="shared" si="16"/>
        <v>0</v>
      </c>
      <c r="O123" s="13">
        <f t="shared" si="16"/>
        <v>0</v>
      </c>
      <c r="P123" s="13">
        <f t="shared" si="16"/>
        <v>0</v>
      </c>
      <c r="Q123" s="13">
        <f t="shared" si="16"/>
        <v>0</v>
      </c>
      <c r="R123" s="13">
        <f t="shared" si="16"/>
        <v>0</v>
      </c>
      <c r="S123" s="13">
        <f t="shared" si="16"/>
        <v>0</v>
      </c>
      <c r="T123" s="13">
        <f t="shared" si="16"/>
        <v>0</v>
      </c>
      <c r="U123" s="13">
        <f t="shared" si="16"/>
        <v>0</v>
      </c>
      <c r="V123" s="13">
        <f t="shared" si="16"/>
        <v>0</v>
      </c>
      <c r="X123" s="113">
        <v>1090.057</v>
      </c>
      <c r="Y123" s="125">
        <f>F123-X123</f>
        <v>0</v>
      </c>
    </row>
    <row r="124" spans="1:24" s="25" customFormat="1" ht="31.5" outlineLevel="6">
      <c r="A124" s="5" t="s">
        <v>95</v>
      </c>
      <c r="B124" s="6" t="s">
        <v>71</v>
      </c>
      <c r="C124" s="6" t="s">
        <v>257</v>
      </c>
      <c r="D124" s="6" t="s">
        <v>94</v>
      </c>
      <c r="E124" s="6"/>
      <c r="F124" s="7">
        <f>F125+F126+F127</f>
        <v>868.61498</v>
      </c>
      <c r="G124" s="35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113"/>
    </row>
    <row r="125" spans="1:24" s="25" customFormat="1" ht="31.5" outlineLevel="6">
      <c r="A125" s="44" t="s">
        <v>238</v>
      </c>
      <c r="B125" s="45" t="s">
        <v>71</v>
      </c>
      <c r="C125" s="45" t="s">
        <v>257</v>
      </c>
      <c r="D125" s="45" t="s">
        <v>92</v>
      </c>
      <c r="E125" s="45"/>
      <c r="F125" s="70">
        <f>720.555-50.21429</f>
        <v>670.34071</v>
      </c>
      <c r="G125" s="35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113"/>
    </row>
    <row r="126" spans="1:24" s="25" customFormat="1" ht="31.5" outlineLevel="6">
      <c r="A126" s="44" t="s">
        <v>243</v>
      </c>
      <c r="B126" s="45" t="s">
        <v>71</v>
      </c>
      <c r="C126" s="45" t="s">
        <v>257</v>
      </c>
      <c r="D126" s="45" t="s">
        <v>93</v>
      </c>
      <c r="E126" s="45"/>
      <c r="F126" s="70">
        <v>0</v>
      </c>
      <c r="G126" s="35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113"/>
    </row>
    <row r="127" spans="1:24" s="25" customFormat="1" ht="47.25" outlineLevel="6">
      <c r="A127" s="44" t="s">
        <v>239</v>
      </c>
      <c r="B127" s="45" t="s">
        <v>71</v>
      </c>
      <c r="C127" s="45" t="s">
        <v>257</v>
      </c>
      <c r="D127" s="45" t="s">
        <v>240</v>
      </c>
      <c r="E127" s="45"/>
      <c r="F127" s="70">
        <f>223.322-25.04773</f>
        <v>198.27427</v>
      </c>
      <c r="G127" s="35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113"/>
    </row>
    <row r="128" spans="1:24" s="25" customFormat="1" ht="15.75" outlineLevel="6">
      <c r="A128" s="5" t="s">
        <v>96</v>
      </c>
      <c r="B128" s="6" t="s">
        <v>71</v>
      </c>
      <c r="C128" s="6" t="s">
        <v>257</v>
      </c>
      <c r="D128" s="6" t="s">
        <v>97</v>
      </c>
      <c r="E128" s="6"/>
      <c r="F128" s="7">
        <f>F129</f>
        <v>221.44202</v>
      </c>
      <c r="G128" s="35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113"/>
    </row>
    <row r="129" spans="1:24" s="25" customFormat="1" ht="31.5" outlineLevel="6">
      <c r="A129" s="44" t="s">
        <v>98</v>
      </c>
      <c r="B129" s="45" t="s">
        <v>71</v>
      </c>
      <c r="C129" s="45" t="s">
        <v>257</v>
      </c>
      <c r="D129" s="45" t="s">
        <v>99</v>
      </c>
      <c r="E129" s="45"/>
      <c r="F129" s="70">
        <f>146.18+75.26202</f>
        <v>221.44202</v>
      </c>
      <c r="G129" s="35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113"/>
    </row>
    <row r="130" spans="1:24" s="25" customFormat="1" ht="31.5" outlineLevel="6">
      <c r="A130" s="55" t="s">
        <v>141</v>
      </c>
      <c r="B130" s="19" t="s">
        <v>71</v>
      </c>
      <c r="C130" s="19" t="s">
        <v>258</v>
      </c>
      <c r="D130" s="19" t="s">
        <v>5</v>
      </c>
      <c r="E130" s="19"/>
      <c r="F130" s="68">
        <f>F131+F135</f>
        <v>582.2869999999999</v>
      </c>
      <c r="G130" s="92">
        <f aca="true" t="shared" si="17" ref="G130:V130">G131</f>
        <v>0</v>
      </c>
      <c r="H130" s="13">
        <f t="shared" si="17"/>
        <v>0</v>
      </c>
      <c r="I130" s="13">
        <f t="shared" si="17"/>
        <v>0</v>
      </c>
      <c r="J130" s="13">
        <f t="shared" si="17"/>
        <v>0</v>
      </c>
      <c r="K130" s="13">
        <f t="shared" si="17"/>
        <v>0</v>
      </c>
      <c r="L130" s="13">
        <f t="shared" si="17"/>
        <v>0</v>
      </c>
      <c r="M130" s="13">
        <f t="shared" si="17"/>
        <v>0</v>
      </c>
      <c r="N130" s="13">
        <f t="shared" si="17"/>
        <v>0</v>
      </c>
      <c r="O130" s="13">
        <f t="shared" si="17"/>
        <v>0</v>
      </c>
      <c r="P130" s="13">
        <f t="shared" si="17"/>
        <v>0</v>
      </c>
      <c r="Q130" s="13">
        <f t="shared" si="17"/>
        <v>0</v>
      </c>
      <c r="R130" s="13">
        <f t="shared" si="17"/>
        <v>0</v>
      </c>
      <c r="S130" s="13">
        <f t="shared" si="17"/>
        <v>0</v>
      </c>
      <c r="T130" s="13">
        <f t="shared" si="17"/>
        <v>0</v>
      </c>
      <c r="U130" s="13">
        <f t="shared" si="17"/>
        <v>0</v>
      </c>
      <c r="V130" s="13">
        <f t="shared" si="17"/>
        <v>0</v>
      </c>
      <c r="X130" s="113"/>
    </row>
    <row r="131" spans="1:24" s="25" customFormat="1" ht="31.5" outlineLevel="6">
      <c r="A131" s="5" t="s">
        <v>95</v>
      </c>
      <c r="B131" s="6" t="s">
        <v>71</v>
      </c>
      <c r="C131" s="6" t="s">
        <v>258</v>
      </c>
      <c r="D131" s="6" t="s">
        <v>94</v>
      </c>
      <c r="E131" s="6"/>
      <c r="F131" s="69">
        <f>F132+F133+F134</f>
        <v>560.71309</v>
      </c>
      <c r="G131" s="35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113"/>
    </row>
    <row r="132" spans="1:24" s="25" customFormat="1" ht="31.5" outlineLevel="6">
      <c r="A132" s="44" t="s">
        <v>238</v>
      </c>
      <c r="B132" s="45" t="s">
        <v>71</v>
      </c>
      <c r="C132" s="45" t="s">
        <v>258</v>
      </c>
      <c r="D132" s="45" t="s">
        <v>92</v>
      </c>
      <c r="E132" s="45"/>
      <c r="F132" s="70">
        <v>431.58302</v>
      </c>
      <c r="G132" s="35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113"/>
    </row>
    <row r="133" spans="1:24" s="25" customFormat="1" ht="31.5" outlineLevel="6">
      <c r="A133" s="44" t="s">
        <v>243</v>
      </c>
      <c r="B133" s="45" t="s">
        <v>71</v>
      </c>
      <c r="C133" s="45" t="s">
        <v>258</v>
      </c>
      <c r="D133" s="45" t="s">
        <v>93</v>
      </c>
      <c r="E133" s="45"/>
      <c r="F133" s="70">
        <v>0</v>
      </c>
      <c r="G133" s="35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113"/>
    </row>
    <row r="134" spans="1:24" s="25" customFormat="1" ht="47.25" outlineLevel="6">
      <c r="A134" s="44" t="s">
        <v>239</v>
      </c>
      <c r="B134" s="45" t="s">
        <v>71</v>
      </c>
      <c r="C134" s="45" t="s">
        <v>258</v>
      </c>
      <c r="D134" s="45" t="s">
        <v>240</v>
      </c>
      <c r="E134" s="45"/>
      <c r="F134" s="70">
        <v>129.13007</v>
      </c>
      <c r="G134" s="35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113"/>
    </row>
    <row r="135" spans="1:24" s="25" customFormat="1" ht="15.75" outlineLevel="6">
      <c r="A135" s="5" t="s">
        <v>96</v>
      </c>
      <c r="B135" s="6" t="s">
        <v>71</v>
      </c>
      <c r="C135" s="6" t="s">
        <v>258</v>
      </c>
      <c r="D135" s="6" t="s">
        <v>97</v>
      </c>
      <c r="E135" s="6"/>
      <c r="F135" s="69">
        <f>F136</f>
        <v>21.57391</v>
      </c>
      <c r="G135" s="35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113"/>
    </row>
    <row r="136" spans="1:24" s="25" customFormat="1" ht="31.5" outlineLevel="6">
      <c r="A136" s="44" t="s">
        <v>98</v>
      </c>
      <c r="B136" s="45" t="s">
        <v>71</v>
      </c>
      <c r="C136" s="45" t="s">
        <v>258</v>
      </c>
      <c r="D136" s="45" t="s">
        <v>99</v>
      </c>
      <c r="E136" s="45"/>
      <c r="F136" s="70">
        <v>21.57391</v>
      </c>
      <c r="G136" s="35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113"/>
    </row>
    <row r="137" spans="1:25" s="25" customFormat="1" ht="31.5" outlineLevel="6">
      <c r="A137" s="55" t="s">
        <v>142</v>
      </c>
      <c r="B137" s="19" t="s">
        <v>71</v>
      </c>
      <c r="C137" s="19" t="s">
        <v>259</v>
      </c>
      <c r="D137" s="19" t="s">
        <v>5</v>
      </c>
      <c r="E137" s="19"/>
      <c r="F137" s="68">
        <f>F138+F141</f>
        <v>708.062</v>
      </c>
      <c r="G137" s="92">
        <f aca="true" t="shared" si="18" ref="G137:V137">G138</f>
        <v>0</v>
      </c>
      <c r="H137" s="13">
        <f t="shared" si="18"/>
        <v>0</v>
      </c>
      <c r="I137" s="13">
        <f t="shared" si="18"/>
        <v>0</v>
      </c>
      <c r="J137" s="13">
        <f t="shared" si="18"/>
        <v>0</v>
      </c>
      <c r="K137" s="13">
        <f t="shared" si="18"/>
        <v>0</v>
      </c>
      <c r="L137" s="13">
        <f t="shared" si="18"/>
        <v>0</v>
      </c>
      <c r="M137" s="13">
        <f t="shared" si="18"/>
        <v>0</v>
      </c>
      <c r="N137" s="13">
        <f t="shared" si="18"/>
        <v>0</v>
      </c>
      <c r="O137" s="13">
        <f t="shared" si="18"/>
        <v>0</v>
      </c>
      <c r="P137" s="13">
        <f t="shared" si="18"/>
        <v>0</v>
      </c>
      <c r="Q137" s="13">
        <f t="shared" si="18"/>
        <v>0</v>
      </c>
      <c r="R137" s="13">
        <f t="shared" si="18"/>
        <v>0</v>
      </c>
      <c r="S137" s="13">
        <f t="shared" si="18"/>
        <v>0</v>
      </c>
      <c r="T137" s="13">
        <f t="shared" si="18"/>
        <v>0</v>
      </c>
      <c r="U137" s="13">
        <f t="shared" si="18"/>
        <v>0</v>
      </c>
      <c r="V137" s="13">
        <f t="shared" si="18"/>
        <v>0</v>
      </c>
      <c r="X137" s="113">
        <v>708.062</v>
      </c>
      <c r="Y137" s="124">
        <f>F137-X137</f>
        <v>0</v>
      </c>
    </row>
    <row r="138" spans="1:25" s="25" customFormat="1" ht="31.5" outlineLevel="6">
      <c r="A138" s="5" t="s">
        <v>95</v>
      </c>
      <c r="B138" s="6" t="s">
        <v>71</v>
      </c>
      <c r="C138" s="6" t="s">
        <v>259</v>
      </c>
      <c r="D138" s="6" t="s">
        <v>94</v>
      </c>
      <c r="E138" s="6"/>
      <c r="F138" s="69">
        <f>F139+F140</f>
        <v>650.97317</v>
      </c>
      <c r="G138" s="35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113"/>
      <c r="Y138" s="124"/>
    </row>
    <row r="139" spans="1:24" s="25" customFormat="1" ht="31.5" outlineLevel="6">
      <c r="A139" s="44" t="s">
        <v>238</v>
      </c>
      <c r="B139" s="45" t="s">
        <v>71</v>
      </c>
      <c r="C139" s="45" t="s">
        <v>259</v>
      </c>
      <c r="D139" s="45" t="s">
        <v>92</v>
      </c>
      <c r="E139" s="45"/>
      <c r="F139" s="70">
        <f>518.74305-6.15763-7.89089</f>
        <v>504.69453</v>
      </c>
      <c r="G139" s="95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X139" s="113"/>
    </row>
    <row r="140" spans="1:24" s="25" customFormat="1" ht="47.25" outlineLevel="6">
      <c r="A140" s="44" t="s">
        <v>239</v>
      </c>
      <c r="B140" s="45" t="s">
        <v>71</v>
      </c>
      <c r="C140" s="45" t="s">
        <v>259</v>
      </c>
      <c r="D140" s="45" t="s">
        <v>240</v>
      </c>
      <c r="E140" s="45"/>
      <c r="F140" s="70">
        <f>152.49369-2.84594-3.36911</f>
        <v>146.27863999999997</v>
      </c>
      <c r="G140" s="95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X140" s="113"/>
    </row>
    <row r="141" spans="1:24" s="25" customFormat="1" ht="15.75" outlineLevel="6">
      <c r="A141" s="5" t="s">
        <v>96</v>
      </c>
      <c r="B141" s="6" t="s">
        <v>71</v>
      </c>
      <c r="C141" s="6" t="s">
        <v>259</v>
      </c>
      <c r="D141" s="6" t="s">
        <v>97</v>
      </c>
      <c r="E141" s="6"/>
      <c r="F141" s="69">
        <f>F142</f>
        <v>57.088829999999994</v>
      </c>
      <c r="G141" s="95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X141" s="113"/>
    </row>
    <row r="142" spans="1:24" s="25" customFormat="1" ht="31.5" outlineLevel="6">
      <c r="A142" s="44" t="s">
        <v>98</v>
      </c>
      <c r="B142" s="45" t="s">
        <v>71</v>
      </c>
      <c r="C142" s="45" t="s">
        <v>259</v>
      </c>
      <c r="D142" s="45" t="s">
        <v>99</v>
      </c>
      <c r="E142" s="45"/>
      <c r="F142" s="70">
        <f>36.82526+9.00357+11.26</f>
        <v>57.088829999999994</v>
      </c>
      <c r="G142" s="95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X142" s="113"/>
    </row>
    <row r="143" spans="1:24" s="25" customFormat="1" ht="15.75" outlineLevel="6">
      <c r="A143" s="14" t="s">
        <v>143</v>
      </c>
      <c r="B143" s="12" t="s">
        <v>71</v>
      </c>
      <c r="C143" s="12" t="s">
        <v>245</v>
      </c>
      <c r="D143" s="12" t="s">
        <v>5</v>
      </c>
      <c r="E143" s="12"/>
      <c r="F143" s="13">
        <f>F151+F158+F144+F165+F170+F173+F176</f>
        <v>12035.408800000001</v>
      </c>
      <c r="G143" s="95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X143" s="113"/>
    </row>
    <row r="144" spans="1:24" s="25" customFormat="1" ht="31.5" outlineLevel="6">
      <c r="A144" s="55" t="s">
        <v>216</v>
      </c>
      <c r="B144" s="53" t="s">
        <v>71</v>
      </c>
      <c r="C144" s="53" t="s">
        <v>260</v>
      </c>
      <c r="D144" s="53" t="s">
        <v>5</v>
      </c>
      <c r="E144" s="53"/>
      <c r="F144" s="54">
        <f>F145+F148</f>
        <v>30</v>
      </c>
      <c r="G144" s="95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X144" s="113"/>
    </row>
    <row r="145" spans="1:24" s="25" customFormat="1" ht="33.75" customHeight="1" outlineLevel="6">
      <c r="A145" s="5" t="s">
        <v>190</v>
      </c>
      <c r="B145" s="6" t="s">
        <v>71</v>
      </c>
      <c r="C145" s="6" t="s">
        <v>261</v>
      </c>
      <c r="D145" s="6" t="s">
        <v>5</v>
      </c>
      <c r="E145" s="12"/>
      <c r="F145" s="7">
        <f>F146</f>
        <v>0</v>
      </c>
      <c r="G145" s="95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X145" s="113"/>
    </row>
    <row r="146" spans="1:24" s="25" customFormat="1" ht="15.75" outlineLevel="6">
      <c r="A146" s="44" t="s">
        <v>96</v>
      </c>
      <c r="B146" s="45" t="s">
        <v>71</v>
      </c>
      <c r="C146" s="45" t="s">
        <v>261</v>
      </c>
      <c r="D146" s="45" t="s">
        <v>97</v>
      </c>
      <c r="E146" s="12"/>
      <c r="F146" s="46">
        <f>F147</f>
        <v>0</v>
      </c>
      <c r="G146" s="95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X146" s="113"/>
    </row>
    <row r="147" spans="1:24" s="25" customFormat="1" ht="31.5" outlineLevel="6">
      <c r="A147" s="44" t="s">
        <v>98</v>
      </c>
      <c r="B147" s="45" t="s">
        <v>71</v>
      </c>
      <c r="C147" s="45" t="s">
        <v>261</v>
      </c>
      <c r="D147" s="45" t="s">
        <v>99</v>
      </c>
      <c r="E147" s="12"/>
      <c r="F147" s="46">
        <v>0</v>
      </c>
      <c r="G147" s="95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X147" s="113"/>
    </row>
    <row r="148" spans="1:24" s="25" customFormat="1" ht="31.5" outlineLevel="6">
      <c r="A148" s="5" t="s">
        <v>191</v>
      </c>
      <c r="B148" s="6" t="s">
        <v>71</v>
      </c>
      <c r="C148" s="6" t="s">
        <v>262</v>
      </c>
      <c r="D148" s="6" t="s">
        <v>5</v>
      </c>
      <c r="E148" s="12"/>
      <c r="F148" s="7">
        <f>F149</f>
        <v>30</v>
      </c>
      <c r="G148" s="95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X148" s="113"/>
    </row>
    <row r="149" spans="1:24" s="25" customFormat="1" ht="15.75" outlineLevel="6">
      <c r="A149" s="44" t="s">
        <v>96</v>
      </c>
      <c r="B149" s="45" t="s">
        <v>71</v>
      </c>
      <c r="C149" s="45" t="s">
        <v>262</v>
      </c>
      <c r="D149" s="45" t="s">
        <v>97</v>
      </c>
      <c r="E149" s="12"/>
      <c r="F149" s="46">
        <f>F150</f>
        <v>30</v>
      </c>
      <c r="G149" s="95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X149" s="113"/>
    </row>
    <row r="150" spans="1:24" s="25" customFormat="1" ht="31.5" outlineLevel="6">
      <c r="A150" s="44" t="s">
        <v>98</v>
      </c>
      <c r="B150" s="45" t="s">
        <v>71</v>
      </c>
      <c r="C150" s="45" t="s">
        <v>262</v>
      </c>
      <c r="D150" s="45" t="s">
        <v>99</v>
      </c>
      <c r="E150" s="12"/>
      <c r="F150" s="46">
        <v>30</v>
      </c>
      <c r="G150" s="95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X150" s="113"/>
    </row>
    <row r="151" spans="1:24" s="25" customFormat="1" ht="15.75" outlineLevel="6">
      <c r="A151" s="47" t="s">
        <v>217</v>
      </c>
      <c r="B151" s="19" t="s">
        <v>71</v>
      </c>
      <c r="C151" s="19" t="s">
        <v>263</v>
      </c>
      <c r="D151" s="19" t="s">
        <v>5</v>
      </c>
      <c r="E151" s="19"/>
      <c r="F151" s="20">
        <f>F152+F155</f>
        <v>50</v>
      </c>
      <c r="G151" s="9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X151" s="113"/>
    </row>
    <row r="152" spans="1:24" s="25" customFormat="1" ht="31.5" outlineLevel="6">
      <c r="A152" s="5" t="s">
        <v>144</v>
      </c>
      <c r="B152" s="6" t="s">
        <v>71</v>
      </c>
      <c r="C152" s="6" t="s">
        <v>264</v>
      </c>
      <c r="D152" s="6" t="s">
        <v>5</v>
      </c>
      <c r="E152" s="6"/>
      <c r="F152" s="7">
        <f>F153</f>
        <v>0</v>
      </c>
      <c r="G152" s="95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X152" s="113"/>
    </row>
    <row r="153" spans="1:24" s="25" customFormat="1" ht="15.75" outlineLevel="6">
      <c r="A153" s="44" t="s">
        <v>96</v>
      </c>
      <c r="B153" s="45" t="s">
        <v>71</v>
      </c>
      <c r="C153" s="45" t="s">
        <v>264</v>
      </c>
      <c r="D153" s="45" t="s">
        <v>97</v>
      </c>
      <c r="E153" s="45"/>
      <c r="F153" s="46">
        <f>F154</f>
        <v>0</v>
      </c>
      <c r="G153" s="95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X153" s="113"/>
    </row>
    <row r="154" spans="1:24" s="25" customFormat="1" ht="31.5" outlineLevel="6">
      <c r="A154" s="44" t="s">
        <v>98</v>
      </c>
      <c r="B154" s="45" t="s">
        <v>71</v>
      </c>
      <c r="C154" s="45" t="s">
        <v>264</v>
      </c>
      <c r="D154" s="45" t="s">
        <v>99</v>
      </c>
      <c r="E154" s="45"/>
      <c r="F154" s="46">
        <v>0</v>
      </c>
      <c r="G154" s="95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X154" s="113"/>
    </row>
    <row r="155" spans="1:24" s="25" customFormat="1" ht="31.5" outlineLevel="6">
      <c r="A155" s="5" t="s">
        <v>145</v>
      </c>
      <c r="B155" s="6" t="s">
        <v>71</v>
      </c>
      <c r="C155" s="6" t="s">
        <v>265</v>
      </c>
      <c r="D155" s="6" t="s">
        <v>5</v>
      </c>
      <c r="E155" s="6"/>
      <c r="F155" s="7">
        <f>F156</f>
        <v>50</v>
      </c>
      <c r="G155" s="95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X155" s="113"/>
    </row>
    <row r="156" spans="1:24" s="25" customFormat="1" ht="15.75" outlineLevel="6">
      <c r="A156" s="44" t="s">
        <v>96</v>
      </c>
      <c r="B156" s="45" t="s">
        <v>71</v>
      </c>
      <c r="C156" s="45" t="s">
        <v>265</v>
      </c>
      <c r="D156" s="45" t="s">
        <v>97</v>
      </c>
      <c r="E156" s="45"/>
      <c r="F156" s="46">
        <f>F157</f>
        <v>50</v>
      </c>
      <c r="G156" s="95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X156" s="113"/>
    </row>
    <row r="157" spans="1:24" s="25" customFormat="1" ht="31.5" outlineLevel="6">
      <c r="A157" s="44" t="s">
        <v>98</v>
      </c>
      <c r="B157" s="45" t="s">
        <v>71</v>
      </c>
      <c r="C157" s="45" t="s">
        <v>265</v>
      </c>
      <c r="D157" s="45" t="s">
        <v>99</v>
      </c>
      <c r="E157" s="45"/>
      <c r="F157" s="46">
        <v>50</v>
      </c>
      <c r="G157" s="95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X157" s="113"/>
    </row>
    <row r="158" spans="1:24" s="25" customFormat="1" ht="31.5" outlineLevel="6">
      <c r="A158" s="47" t="s">
        <v>218</v>
      </c>
      <c r="B158" s="19" t="s">
        <v>71</v>
      </c>
      <c r="C158" s="19" t="s">
        <v>266</v>
      </c>
      <c r="D158" s="19" t="s">
        <v>5</v>
      </c>
      <c r="E158" s="19"/>
      <c r="F158" s="20">
        <f>F159+F162</f>
        <v>10</v>
      </c>
      <c r="G158" s="95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X158" s="113"/>
    </row>
    <row r="159" spans="1:24" s="25" customFormat="1" ht="47.25" outlineLevel="6">
      <c r="A159" s="5" t="s">
        <v>146</v>
      </c>
      <c r="B159" s="6" t="s">
        <v>71</v>
      </c>
      <c r="C159" s="6" t="s">
        <v>267</v>
      </c>
      <c r="D159" s="6" t="s">
        <v>5</v>
      </c>
      <c r="E159" s="6"/>
      <c r="F159" s="7">
        <f>F160</f>
        <v>10</v>
      </c>
      <c r="G159" s="95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X159" s="113"/>
    </row>
    <row r="160" spans="1:24" s="25" customFormat="1" ht="15.75" outlineLevel="6">
      <c r="A160" s="44" t="s">
        <v>96</v>
      </c>
      <c r="B160" s="45" t="s">
        <v>71</v>
      </c>
      <c r="C160" s="45" t="s">
        <v>267</v>
      </c>
      <c r="D160" s="45" t="s">
        <v>97</v>
      </c>
      <c r="E160" s="45"/>
      <c r="F160" s="46">
        <f>F161</f>
        <v>10</v>
      </c>
      <c r="G160" s="95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X160" s="113"/>
    </row>
    <row r="161" spans="1:24" s="25" customFormat="1" ht="31.5" outlineLevel="6">
      <c r="A161" s="44" t="s">
        <v>98</v>
      </c>
      <c r="B161" s="45" t="s">
        <v>71</v>
      </c>
      <c r="C161" s="45" t="s">
        <v>267</v>
      </c>
      <c r="D161" s="45" t="s">
        <v>99</v>
      </c>
      <c r="E161" s="45"/>
      <c r="F161" s="46">
        <v>10</v>
      </c>
      <c r="G161" s="95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X161" s="113"/>
    </row>
    <row r="162" spans="1:24" s="25" customFormat="1" ht="47.25" outlineLevel="6">
      <c r="A162" s="5" t="s">
        <v>348</v>
      </c>
      <c r="B162" s="6" t="s">
        <v>71</v>
      </c>
      <c r="C162" s="6" t="s">
        <v>349</v>
      </c>
      <c r="D162" s="6" t="s">
        <v>5</v>
      </c>
      <c r="E162" s="6"/>
      <c r="F162" s="7">
        <f>F163</f>
        <v>0</v>
      </c>
      <c r="G162" s="95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X162" s="113"/>
    </row>
    <row r="163" spans="1:24" s="25" customFormat="1" ht="15.75" outlineLevel="6">
      <c r="A163" s="44" t="s">
        <v>96</v>
      </c>
      <c r="B163" s="45" t="s">
        <v>71</v>
      </c>
      <c r="C163" s="45" t="s">
        <v>349</v>
      </c>
      <c r="D163" s="45" t="s">
        <v>97</v>
      </c>
      <c r="E163" s="45"/>
      <c r="F163" s="46">
        <f>F164</f>
        <v>0</v>
      </c>
      <c r="G163" s="95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X163" s="113"/>
    </row>
    <row r="164" spans="1:24" s="25" customFormat="1" ht="31.5" outlineLevel="6">
      <c r="A164" s="44" t="s">
        <v>98</v>
      </c>
      <c r="B164" s="45" t="s">
        <v>71</v>
      </c>
      <c r="C164" s="45" t="s">
        <v>349</v>
      </c>
      <c r="D164" s="45" t="s">
        <v>99</v>
      </c>
      <c r="E164" s="45"/>
      <c r="F164" s="46">
        <v>0</v>
      </c>
      <c r="G164" s="95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X164" s="113"/>
    </row>
    <row r="165" spans="1:24" s="25" customFormat="1" ht="34.5" customHeight="1" outlineLevel="6">
      <c r="A165" s="47" t="s">
        <v>335</v>
      </c>
      <c r="B165" s="19" t="s">
        <v>71</v>
      </c>
      <c r="C165" s="19" t="s">
        <v>339</v>
      </c>
      <c r="D165" s="19" t="s">
        <v>5</v>
      </c>
      <c r="E165" s="19"/>
      <c r="F165" s="68">
        <f>F166+F168</f>
        <v>11548.399000000001</v>
      </c>
      <c r="G165" s="95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X165" s="113"/>
    </row>
    <row r="166" spans="1:24" s="25" customFormat="1" ht="15.75" outlineLevel="6">
      <c r="A166" s="5" t="s">
        <v>119</v>
      </c>
      <c r="B166" s="6" t="s">
        <v>71</v>
      </c>
      <c r="C166" s="6" t="s">
        <v>357</v>
      </c>
      <c r="D166" s="6" t="s">
        <v>120</v>
      </c>
      <c r="E166" s="6"/>
      <c r="F166" s="69">
        <f>F167</f>
        <v>4042</v>
      </c>
      <c r="G166" s="95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X166" s="113"/>
    </row>
    <row r="167" spans="1:24" s="25" customFormat="1" ht="47.25" outlineLevel="6">
      <c r="A167" s="49" t="s">
        <v>198</v>
      </c>
      <c r="B167" s="45" t="s">
        <v>71</v>
      </c>
      <c r="C167" s="45" t="s">
        <v>357</v>
      </c>
      <c r="D167" s="45" t="s">
        <v>85</v>
      </c>
      <c r="E167" s="45"/>
      <c r="F167" s="70">
        <v>4042</v>
      </c>
      <c r="G167" s="95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X167" s="113"/>
    </row>
    <row r="168" spans="1:24" s="25" customFormat="1" ht="15.75" outlineLevel="6">
      <c r="A168" s="5" t="s">
        <v>119</v>
      </c>
      <c r="B168" s="6" t="s">
        <v>71</v>
      </c>
      <c r="C168" s="6" t="s">
        <v>338</v>
      </c>
      <c r="D168" s="6" t="s">
        <v>120</v>
      </c>
      <c r="E168" s="6"/>
      <c r="F168" s="69">
        <f>F169</f>
        <v>7506.399</v>
      </c>
      <c r="G168" s="95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X168" s="113"/>
    </row>
    <row r="169" spans="1:24" s="25" customFormat="1" ht="47.25" outlineLevel="6">
      <c r="A169" s="49" t="s">
        <v>198</v>
      </c>
      <c r="B169" s="45" t="s">
        <v>71</v>
      </c>
      <c r="C169" s="45" t="s">
        <v>338</v>
      </c>
      <c r="D169" s="45" t="s">
        <v>85</v>
      </c>
      <c r="E169" s="45"/>
      <c r="F169" s="46">
        <v>7506.399</v>
      </c>
      <c r="G169" s="95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X169" s="113"/>
    </row>
    <row r="170" spans="1:24" s="25" customFormat="1" ht="31.5" outlineLevel="6">
      <c r="A170" s="47" t="s">
        <v>423</v>
      </c>
      <c r="B170" s="19" t="s">
        <v>71</v>
      </c>
      <c r="C170" s="19" t="s">
        <v>352</v>
      </c>
      <c r="D170" s="19" t="s">
        <v>5</v>
      </c>
      <c r="E170" s="19"/>
      <c r="F170" s="68">
        <f>F171</f>
        <v>19.9658</v>
      </c>
      <c r="G170" s="95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X170" s="113"/>
    </row>
    <row r="171" spans="1:24" s="25" customFormat="1" ht="15.75" outlineLevel="6">
      <c r="A171" s="5" t="s">
        <v>96</v>
      </c>
      <c r="B171" s="6" t="s">
        <v>71</v>
      </c>
      <c r="C171" s="6" t="s">
        <v>353</v>
      </c>
      <c r="D171" s="6" t="s">
        <v>97</v>
      </c>
      <c r="E171" s="6"/>
      <c r="F171" s="69">
        <f>F172</f>
        <v>19.9658</v>
      </c>
      <c r="G171" s="95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X171" s="113"/>
    </row>
    <row r="172" spans="1:24" s="25" customFormat="1" ht="31.5" outlineLevel="6">
      <c r="A172" s="49" t="s">
        <v>98</v>
      </c>
      <c r="B172" s="45" t="s">
        <v>71</v>
      </c>
      <c r="C172" s="45" t="s">
        <v>353</v>
      </c>
      <c r="D172" s="45" t="s">
        <v>99</v>
      </c>
      <c r="E172" s="45"/>
      <c r="F172" s="70">
        <v>19.9658</v>
      </c>
      <c r="G172" s="95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X172" s="113"/>
    </row>
    <row r="173" spans="1:24" s="25" customFormat="1" ht="31.5" outlineLevel="6">
      <c r="A173" s="47" t="s">
        <v>424</v>
      </c>
      <c r="B173" s="19" t="s">
        <v>71</v>
      </c>
      <c r="C173" s="19" t="s">
        <v>374</v>
      </c>
      <c r="D173" s="19" t="s">
        <v>5</v>
      </c>
      <c r="E173" s="19"/>
      <c r="F173" s="68">
        <f>F174</f>
        <v>10</v>
      </c>
      <c r="G173" s="95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X173" s="113"/>
    </row>
    <row r="174" spans="1:24" s="25" customFormat="1" ht="15.75" outlineLevel="6">
      <c r="A174" s="5" t="s">
        <v>96</v>
      </c>
      <c r="B174" s="6" t="s">
        <v>71</v>
      </c>
      <c r="C174" s="6" t="s">
        <v>375</v>
      </c>
      <c r="D174" s="6" t="s">
        <v>97</v>
      </c>
      <c r="E174" s="6"/>
      <c r="F174" s="69">
        <f>F175</f>
        <v>10</v>
      </c>
      <c r="G174" s="95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X174" s="113"/>
    </row>
    <row r="175" spans="1:24" s="25" customFormat="1" ht="31.5" outlineLevel="6">
      <c r="A175" s="49" t="s">
        <v>98</v>
      </c>
      <c r="B175" s="45" t="s">
        <v>71</v>
      </c>
      <c r="C175" s="45" t="s">
        <v>375</v>
      </c>
      <c r="D175" s="45" t="s">
        <v>99</v>
      </c>
      <c r="E175" s="45"/>
      <c r="F175" s="70">
        <v>10</v>
      </c>
      <c r="G175" s="95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X175" s="113"/>
    </row>
    <row r="176" spans="1:24" s="25" customFormat="1" ht="31.5" outlineLevel="6">
      <c r="A176" s="47" t="s">
        <v>425</v>
      </c>
      <c r="B176" s="19" t="s">
        <v>71</v>
      </c>
      <c r="C176" s="19" t="s">
        <v>376</v>
      </c>
      <c r="D176" s="19" t="s">
        <v>5</v>
      </c>
      <c r="E176" s="19"/>
      <c r="F176" s="68">
        <f>F177+F179</f>
        <v>367.044</v>
      </c>
      <c r="G176" s="95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X176" s="113"/>
    </row>
    <row r="177" spans="1:24" s="25" customFormat="1" ht="15.75" outlineLevel="6">
      <c r="A177" s="5" t="s">
        <v>96</v>
      </c>
      <c r="B177" s="6" t="s">
        <v>71</v>
      </c>
      <c r="C177" s="6" t="s">
        <v>377</v>
      </c>
      <c r="D177" s="6" t="s">
        <v>97</v>
      </c>
      <c r="E177" s="6"/>
      <c r="F177" s="69">
        <f>F178</f>
        <v>366.344</v>
      </c>
      <c r="G177" s="95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X177" s="113"/>
    </row>
    <row r="178" spans="1:24" s="25" customFormat="1" ht="31.5" outlineLevel="6">
      <c r="A178" s="49" t="s">
        <v>98</v>
      </c>
      <c r="B178" s="45" t="s">
        <v>71</v>
      </c>
      <c r="C178" s="45" t="s">
        <v>377</v>
      </c>
      <c r="D178" s="45" t="s">
        <v>99</v>
      </c>
      <c r="E178" s="45"/>
      <c r="F178" s="70">
        <v>366.344</v>
      </c>
      <c r="G178" s="95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X178" s="113"/>
    </row>
    <row r="179" spans="1:24" s="25" customFormat="1" ht="15.75" outlineLevel="6">
      <c r="A179" s="5" t="s">
        <v>100</v>
      </c>
      <c r="B179" s="6" t="s">
        <v>71</v>
      </c>
      <c r="C179" s="6" t="s">
        <v>377</v>
      </c>
      <c r="D179" s="6" t="s">
        <v>101</v>
      </c>
      <c r="E179" s="6"/>
      <c r="F179" s="69">
        <f>F180</f>
        <v>0.7</v>
      </c>
      <c r="G179" s="95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X179" s="113"/>
    </row>
    <row r="180" spans="1:24" s="25" customFormat="1" ht="15.75" outlineLevel="6">
      <c r="A180" s="44" t="s">
        <v>347</v>
      </c>
      <c r="B180" s="45" t="s">
        <v>71</v>
      </c>
      <c r="C180" s="45" t="s">
        <v>377</v>
      </c>
      <c r="D180" s="45" t="s">
        <v>346</v>
      </c>
      <c r="E180" s="45"/>
      <c r="F180" s="70">
        <v>0.7</v>
      </c>
      <c r="G180" s="95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X180" s="113"/>
    </row>
    <row r="181" spans="1:24" s="25" customFormat="1" ht="15.75" outlineLevel="6">
      <c r="A181" s="58" t="s">
        <v>147</v>
      </c>
      <c r="B181" s="31" t="s">
        <v>148</v>
      </c>
      <c r="C181" s="31" t="s">
        <v>245</v>
      </c>
      <c r="D181" s="31" t="s">
        <v>5</v>
      </c>
      <c r="E181" s="31"/>
      <c r="F181" s="56">
        <f>F182</f>
        <v>1773.24</v>
      </c>
      <c r="G181" s="95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X181" s="113"/>
    </row>
    <row r="182" spans="1:25" ht="15.75" outlineLevel="6">
      <c r="A182" s="8" t="s">
        <v>83</v>
      </c>
      <c r="B182" s="9" t="s">
        <v>84</v>
      </c>
      <c r="C182" s="9" t="s">
        <v>245</v>
      </c>
      <c r="D182" s="9" t="s">
        <v>5</v>
      </c>
      <c r="E182" s="9" t="s">
        <v>5</v>
      </c>
      <c r="F182" s="10">
        <f>F183</f>
        <v>1773.24</v>
      </c>
      <c r="G182" s="96" t="e">
        <f>#REF!</f>
        <v>#REF!</v>
      </c>
      <c r="H182" s="32" t="e">
        <f>#REF!</f>
        <v>#REF!</v>
      </c>
      <c r="I182" s="32" t="e">
        <f>#REF!</f>
        <v>#REF!</v>
      </c>
      <c r="J182" s="32" t="e">
        <f>#REF!</f>
        <v>#REF!</v>
      </c>
      <c r="K182" s="32" t="e">
        <f>#REF!</f>
        <v>#REF!</v>
      </c>
      <c r="L182" s="32" t="e">
        <f>#REF!</f>
        <v>#REF!</v>
      </c>
      <c r="M182" s="32" t="e">
        <f>#REF!</f>
        <v>#REF!</v>
      </c>
      <c r="N182" s="32" t="e">
        <f>#REF!</f>
        <v>#REF!</v>
      </c>
      <c r="O182" s="32" t="e">
        <f>#REF!</f>
        <v>#REF!</v>
      </c>
      <c r="P182" s="32" t="e">
        <f>#REF!</f>
        <v>#REF!</v>
      </c>
      <c r="Q182" s="32" t="e">
        <f>#REF!</f>
        <v>#REF!</v>
      </c>
      <c r="R182" s="32" t="e">
        <f>#REF!</f>
        <v>#REF!</v>
      </c>
      <c r="S182" s="32" t="e">
        <f>#REF!</f>
        <v>#REF!</v>
      </c>
      <c r="T182" s="32" t="e">
        <f>#REF!</f>
        <v>#REF!</v>
      </c>
      <c r="U182" s="32" t="e">
        <f>#REF!</f>
        <v>#REF!</v>
      </c>
      <c r="V182" s="37" t="e">
        <f>#REF!</f>
        <v>#REF!</v>
      </c>
      <c r="W182" s="43"/>
      <c r="X182" s="117"/>
      <c r="Y182" s="41"/>
    </row>
    <row r="183" spans="1:25" ht="31.5" outlineLevel="6">
      <c r="A183" s="22" t="s">
        <v>134</v>
      </c>
      <c r="B183" s="12" t="s">
        <v>84</v>
      </c>
      <c r="C183" s="12" t="s">
        <v>246</v>
      </c>
      <c r="D183" s="12" t="s">
        <v>5</v>
      </c>
      <c r="E183" s="12"/>
      <c r="F183" s="13">
        <f>F184</f>
        <v>1773.24</v>
      </c>
      <c r="G183" s="97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8"/>
      <c r="W183" s="42"/>
      <c r="X183" s="118"/>
      <c r="Y183" s="41"/>
    </row>
    <row r="184" spans="1:25" ht="31.5" outlineLevel="6">
      <c r="A184" s="22" t="s">
        <v>136</v>
      </c>
      <c r="B184" s="12" t="s">
        <v>84</v>
      </c>
      <c r="C184" s="12" t="s">
        <v>247</v>
      </c>
      <c r="D184" s="12" t="s">
        <v>5</v>
      </c>
      <c r="E184" s="12"/>
      <c r="F184" s="13">
        <f>F185</f>
        <v>1773.24</v>
      </c>
      <c r="G184" s="97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8"/>
      <c r="W184" s="42"/>
      <c r="X184" s="118"/>
      <c r="Y184" s="41"/>
    </row>
    <row r="185" spans="1:25" ht="31.5" outlineLevel="6">
      <c r="A185" s="47" t="s">
        <v>42</v>
      </c>
      <c r="B185" s="19" t="s">
        <v>84</v>
      </c>
      <c r="C185" s="19" t="s">
        <v>268</v>
      </c>
      <c r="D185" s="19" t="s">
        <v>5</v>
      </c>
      <c r="E185" s="19" t="s">
        <v>5</v>
      </c>
      <c r="F185" s="20">
        <f>F186</f>
        <v>1773.24</v>
      </c>
      <c r="G185" s="98">
        <f>G186</f>
        <v>1397.92</v>
      </c>
      <c r="H185" s="34">
        <f aca="true" t="shared" si="19" ref="H185:V185">H186</f>
        <v>0</v>
      </c>
      <c r="I185" s="34">
        <f t="shared" si="19"/>
        <v>0</v>
      </c>
      <c r="J185" s="34">
        <f t="shared" si="19"/>
        <v>0</v>
      </c>
      <c r="K185" s="34">
        <f t="shared" si="19"/>
        <v>0</v>
      </c>
      <c r="L185" s="34">
        <f t="shared" si="19"/>
        <v>0</v>
      </c>
      <c r="M185" s="34">
        <f t="shared" si="19"/>
        <v>0</v>
      </c>
      <c r="N185" s="34">
        <f t="shared" si="19"/>
        <v>0</v>
      </c>
      <c r="O185" s="34">
        <f t="shared" si="19"/>
        <v>0</v>
      </c>
      <c r="P185" s="34">
        <f t="shared" si="19"/>
        <v>0</v>
      </c>
      <c r="Q185" s="34">
        <f t="shared" si="19"/>
        <v>0</v>
      </c>
      <c r="R185" s="34">
        <f t="shared" si="19"/>
        <v>0</v>
      </c>
      <c r="S185" s="34">
        <f t="shared" si="19"/>
        <v>0</v>
      </c>
      <c r="T185" s="34">
        <f t="shared" si="19"/>
        <v>0</v>
      </c>
      <c r="U185" s="34">
        <f t="shared" si="19"/>
        <v>0</v>
      </c>
      <c r="V185" s="39">
        <f t="shared" si="19"/>
        <v>0</v>
      </c>
      <c r="W185" s="40"/>
      <c r="X185" s="117"/>
      <c r="Y185" s="41"/>
    </row>
    <row r="186" spans="1:25" ht="15.75" outlineLevel="6">
      <c r="A186" s="5" t="s">
        <v>115</v>
      </c>
      <c r="B186" s="6" t="s">
        <v>84</v>
      </c>
      <c r="C186" s="6" t="s">
        <v>268</v>
      </c>
      <c r="D186" s="6" t="s">
        <v>116</v>
      </c>
      <c r="E186" s="6" t="s">
        <v>18</v>
      </c>
      <c r="F186" s="7">
        <v>1773.24</v>
      </c>
      <c r="G186" s="98">
        <v>1397.92</v>
      </c>
      <c r="H186" s="35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36"/>
      <c r="W186" s="40"/>
      <c r="X186" s="119"/>
      <c r="Y186" s="41"/>
    </row>
    <row r="187" spans="1:24" s="25" customFormat="1" ht="32.25" customHeight="1" outlineLevel="6">
      <c r="A187" s="16" t="s">
        <v>59</v>
      </c>
      <c r="B187" s="17" t="s">
        <v>58</v>
      </c>
      <c r="C187" s="17" t="s">
        <v>245</v>
      </c>
      <c r="D187" s="17" t="s">
        <v>5</v>
      </c>
      <c r="E187" s="17"/>
      <c r="F187" s="18">
        <f aca="true" t="shared" si="20" ref="F187:F192">F188</f>
        <v>592.89808</v>
      </c>
      <c r="G187" s="90">
        <f aca="true" t="shared" si="21" ref="G187:V187">G188</f>
        <v>0</v>
      </c>
      <c r="H187" s="18">
        <f t="shared" si="21"/>
        <v>0</v>
      </c>
      <c r="I187" s="18">
        <f t="shared" si="21"/>
        <v>0</v>
      </c>
      <c r="J187" s="18">
        <f t="shared" si="21"/>
        <v>0</v>
      </c>
      <c r="K187" s="18">
        <f t="shared" si="21"/>
        <v>0</v>
      </c>
      <c r="L187" s="18">
        <f t="shared" si="21"/>
        <v>0</v>
      </c>
      <c r="M187" s="18">
        <f t="shared" si="21"/>
        <v>0</v>
      </c>
      <c r="N187" s="18">
        <f t="shared" si="21"/>
        <v>0</v>
      </c>
      <c r="O187" s="18">
        <f t="shared" si="21"/>
        <v>0</v>
      </c>
      <c r="P187" s="18">
        <f t="shared" si="21"/>
        <v>0</v>
      </c>
      <c r="Q187" s="18">
        <f t="shared" si="21"/>
        <v>0</v>
      </c>
      <c r="R187" s="18">
        <f t="shared" si="21"/>
        <v>0</v>
      </c>
      <c r="S187" s="18">
        <f t="shared" si="21"/>
        <v>0</v>
      </c>
      <c r="T187" s="18">
        <f t="shared" si="21"/>
        <v>0</v>
      </c>
      <c r="U187" s="18">
        <f t="shared" si="21"/>
        <v>0</v>
      </c>
      <c r="V187" s="18">
        <f t="shared" si="21"/>
        <v>0</v>
      </c>
      <c r="X187" s="113"/>
    </row>
    <row r="188" spans="1:24" s="25" customFormat="1" ht="48" customHeight="1" outlineLevel="3">
      <c r="A188" s="8" t="s">
        <v>34</v>
      </c>
      <c r="B188" s="9" t="s">
        <v>10</v>
      </c>
      <c r="C188" s="9" t="s">
        <v>245</v>
      </c>
      <c r="D188" s="9" t="s">
        <v>5</v>
      </c>
      <c r="E188" s="9"/>
      <c r="F188" s="10">
        <f t="shared" si="20"/>
        <v>592.89808</v>
      </c>
      <c r="G188" s="94">
        <f aca="true" t="shared" si="22" ref="G188:V188">G190</f>
        <v>0</v>
      </c>
      <c r="H188" s="10">
        <f t="shared" si="22"/>
        <v>0</v>
      </c>
      <c r="I188" s="10">
        <f t="shared" si="22"/>
        <v>0</v>
      </c>
      <c r="J188" s="10">
        <f t="shared" si="22"/>
        <v>0</v>
      </c>
      <c r="K188" s="10">
        <f t="shared" si="22"/>
        <v>0</v>
      </c>
      <c r="L188" s="10">
        <f t="shared" si="22"/>
        <v>0</v>
      </c>
      <c r="M188" s="10">
        <f t="shared" si="22"/>
        <v>0</v>
      </c>
      <c r="N188" s="10">
        <f t="shared" si="22"/>
        <v>0</v>
      </c>
      <c r="O188" s="10">
        <f t="shared" si="22"/>
        <v>0</v>
      </c>
      <c r="P188" s="10">
        <f t="shared" si="22"/>
        <v>0</v>
      </c>
      <c r="Q188" s="10">
        <f t="shared" si="22"/>
        <v>0</v>
      </c>
      <c r="R188" s="10">
        <f t="shared" si="22"/>
        <v>0</v>
      </c>
      <c r="S188" s="10">
        <f t="shared" si="22"/>
        <v>0</v>
      </c>
      <c r="T188" s="10">
        <f t="shared" si="22"/>
        <v>0</v>
      </c>
      <c r="U188" s="10">
        <f t="shared" si="22"/>
        <v>0</v>
      </c>
      <c r="V188" s="10">
        <f t="shared" si="22"/>
        <v>0</v>
      </c>
      <c r="X188" s="113"/>
    </row>
    <row r="189" spans="1:24" s="25" customFormat="1" ht="34.5" customHeight="1" outlineLevel="3">
      <c r="A189" s="22" t="s">
        <v>134</v>
      </c>
      <c r="B189" s="9" t="s">
        <v>10</v>
      </c>
      <c r="C189" s="9" t="s">
        <v>246</v>
      </c>
      <c r="D189" s="9" t="s">
        <v>5</v>
      </c>
      <c r="E189" s="9"/>
      <c r="F189" s="10">
        <f t="shared" si="20"/>
        <v>592.89808</v>
      </c>
      <c r="G189" s="94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X189" s="113"/>
    </row>
    <row r="190" spans="1:24" s="25" customFormat="1" ht="30.75" customHeight="1" outlineLevel="3">
      <c r="A190" s="22" t="s">
        <v>136</v>
      </c>
      <c r="B190" s="12" t="s">
        <v>10</v>
      </c>
      <c r="C190" s="12" t="s">
        <v>247</v>
      </c>
      <c r="D190" s="12" t="s">
        <v>5</v>
      </c>
      <c r="E190" s="12"/>
      <c r="F190" s="13">
        <f t="shared" si="20"/>
        <v>592.89808</v>
      </c>
      <c r="G190" s="92">
        <f aca="true" t="shared" si="23" ref="G190:V191">G191</f>
        <v>0</v>
      </c>
      <c r="H190" s="13">
        <f t="shared" si="23"/>
        <v>0</v>
      </c>
      <c r="I190" s="13">
        <f t="shared" si="23"/>
        <v>0</v>
      </c>
      <c r="J190" s="13">
        <f t="shared" si="23"/>
        <v>0</v>
      </c>
      <c r="K190" s="13">
        <f t="shared" si="23"/>
        <v>0</v>
      </c>
      <c r="L190" s="13">
        <f t="shared" si="23"/>
        <v>0</v>
      </c>
      <c r="M190" s="13">
        <f t="shared" si="23"/>
        <v>0</v>
      </c>
      <c r="N190" s="13">
        <f t="shared" si="23"/>
        <v>0</v>
      </c>
      <c r="O190" s="13">
        <f t="shared" si="23"/>
        <v>0</v>
      </c>
      <c r="P190" s="13">
        <f t="shared" si="23"/>
        <v>0</v>
      </c>
      <c r="Q190" s="13">
        <f t="shared" si="23"/>
        <v>0</v>
      </c>
      <c r="R190" s="13">
        <f t="shared" si="23"/>
        <v>0</v>
      </c>
      <c r="S190" s="13">
        <f t="shared" si="23"/>
        <v>0</v>
      </c>
      <c r="T190" s="13">
        <f t="shared" si="23"/>
        <v>0</v>
      </c>
      <c r="U190" s="13">
        <f t="shared" si="23"/>
        <v>0</v>
      </c>
      <c r="V190" s="13">
        <f t="shared" si="23"/>
        <v>0</v>
      </c>
      <c r="X190" s="113"/>
    </row>
    <row r="191" spans="1:24" s="25" customFormat="1" ht="32.25" customHeight="1" outlineLevel="4">
      <c r="A191" s="55" t="s">
        <v>429</v>
      </c>
      <c r="B191" s="19" t="s">
        <v>10</v>
      </c>
      <c r="C191" s="19" t="s">
        <v>421</v>
      </c>
      <c r="D191" s="19" t="s">
        <v>5</v>
      </c>
      <c r="E191" s="19"/>
      <c r="F191" s="20">
        <f t="shared" si="20"/>
        <v>592.89808</v>
      </c>
      <c r="G191" s="93">
        <f t="shared" si="23"/>
        <v>0</v>
      </c>
      <c r="H191" s="7">
        <f t="shared" si="23"/>
        <v>0</v>
      </c>
      <c r="I191" s="7">
        <f t="shared" si="23"/>
        <v>0</v>
      </c>
      <c r="J191" s="7">
        <f t="shared" si="23"/>
        <v>0</v>
      </c>
      <c r="K191" s="7">
        <f t="shared" si="23"/>
        <v>0</v>
      </c>
      <c r="L191" s="7">
        <f t="shared" si="23"/>
        <v>0</v>
      </c>
      <c r="M191" s="7">
        <f t="shared" si="23"/>
        <v>0</v>
      </c>
      <c r="N191" s="7">
        <f t="shared" si="23"/>
        <v>0</v>
      </c>
      <c r="O191" s="7">
        <f t="shared" si="23"/>
        <v>0</v>
      </c>
      <c r="P191" s="7">
        <f t="shared" si="23"/>
        <v>0</v>
      </c>
      <c r="Q191" s="7">
        <f t="shared" si="23"/>
        <v>0</v>
      </c>
      <c r="R191" s="7">
        <f t="shared" si="23"/>
        <v>0</v>
      </c>
      <c r="S191" s="7">
        <f t="shared" si="23"/>
        <v>0</v>
      </c>
      <c r="T191" s="7">
        <f t="shared" si="23"/>
        <v>0</v>
      </c>
      <c r="U191" s="7">
        <f t="shared" si="23"/>
        <v>0</v>
      </c>
      <c r="V191" s="7">
        <f t="shared" si="23"/>
        <v>0</v>
      </c>
      <c r="X191" s="113"/>
    </row>
    <row r="192" spans="1:24" s="25" customFormat="1" ht="15.75" outlineLevel="5">
      <c r="A192" s="5" t="s">
        <v>96</v>
      </c>
      <c r="B192" s="6" t="s">
        <v>10</v>
      </c>
      <c r="C192" s="6" t="s">
        <v>421</v>
      </c>
      <c r="D192" s="6" t="s">
        <v>97</v>
      </c>
      <c r="E192" s="6"/>
      <c r="F192" s="7">
        <f t="shared" si="20"/>
        <v>592.89808</v>
      </c>
      <c r="G192" s="93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X192" s="113"/>
    </row>
    <row r="193" spans="1:24" s="25" customFormat="1" ht="31.5" outlineLevel="5">
      <c r="A193" s="44" t="s">
        <v>98</v>
      </c>
      <c r="B193" s="45" t="s">
        <v>10</v>
      </c>
      <c r="C193" s="45" t="s">
        <v>421</v>
      </c>
      <c r="D193" s="45" t="s">
        <v>99</v>
      </c>
      <c r="E193" s="45"/>
      <c r="F193" s="46">
        <v>592.89808</v>
      </c>
      <c r="G193" s="93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113"/>
    </row>
    <row r="194" spans="1:24" s="25" customFormat="1" ht="18.75" outlineLevel="6">
      <c r="A194" s="16" t="s">
        <v>57</v>
      </c>
      <c r="B194" s="17" t="s">
        <v>56</v>
      </c>
      <c r="C194" s="17" t="s">
        <v>245</v>
      </c>
      <c r="D194" s="17" t="s">
        <v>5</v>
      </c>
      <c r="E194" s="17"/>
      <c r="F194" s="107">
        <f>F207+F236+F195+F201</f>
        <v>61474.47395</v>
      </c>
      <c r="G194" s="90" t="e">
        <f aca="true" t="shared" si="24" ref="G194:V194">G207+G236</f>
        <v>#REF!</v>
      </c>
      <c r="H194" s="18" t="e">
        <f t="shared" si="24"/>
        <v>#REF!</v>
      </c>
      <c r="I194" s="18" t="e">
        <f t="shared" si="24"/>
        <v>#REF!</v>
      </c>
      <c r="J194" s="18" t="e">
        <f t="shared" si="24"/>
        <v>#REF!</v>
      </c>
      <c r="K194" s="18" t="e">
        <f t="shared" si="24"/>
        <v>#REF!</v>
      </c>
      <c r="L194" s="18" t="e">
        <f t="shared" si="24"/>
        <v>#REF!</v>
      </c>
      <c r="M194" s="18" t="e">
        <f t="shared" si="24"/>
        <v>#REF!</v>
      </c>
      <c r="N194" s="18" t="e">
        <f t="shared" si="24"/>
        <v>#REF!</v>
      </c>
      <c r="O194" s="18" t="e">
        <f t="shared" si="24"/>
        <v>#REF!</v>
      </c>
      <c r="P194" s="18" t="e">
        <f t="shared" si="24"/>
        <v>#REF!</v>
      </c>
      <c r="Q194" s="18" t="e">
        <f t="shared" si="24"/>
        <v>#REF!</v>
      </c>
      <c r="R194" s="18" t="e">
        <f t="shared" si="24"/>
        <v>#REF!</v>
      </c>
      <c r="S194" s="18" t="e">
        <f t="shared" si="24"/>
        <v>#REF!</v>
      </c>
      <c r="T194" s="18" t="e">
        <f t="shared" si="24"/>
        <v>#REF!</v>
      </c>
      <c r="U194" s="18" t="e">
        <f t="shared" si="24"/>
        <v>#REF!</v>
      </c>
      <c r="V194" s="18" t="e">
        <f t="shared" si="24"/>
        <v>#REF!</v>
      </c>
      <c r="X194" s="113"/>
    </row>
    <row r="195" spans="1:24" s="25" customFormat="1" ht="18.75" outlineLevel="6">
      <c r="A195" s="57" t="s">
        <v>203</v>
      </c>
      <c r="B195" s="9" t="s">
        <v>205</v>
      </c>
      <c r="C195" s="9" t="s">
        <v>245</v>
      </c>
      <c r="D195" s="9" t="s">
        <v>5</v>
      </c>
      <c r="E195" s="9"/>
      <c r="F195" s="67">
        <f>F196</f>
        <v>499.319</v>
      </c>
      <c r="G195" s="90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X195" s="113"/>
    </row>
    <row r="196" spans="1:24" s="25" customFormat="1" ht="31.5" outlineLevel="6">
      <c r="A196" s="22" t="s">
        <v>134</v>
      </c>
      <c r="B196" s="9" t="s">
        <v>205</v>
      </c>
      <c r="C196" s="9" t="s">
        <v>246</v>
      </c>
      <c r="D196" s="9" t="s">
        <v>5</v>
      </c>
      <c r="E196" s="9"/>
      <c r="F196" s="67">
        <f>F197</f>
        <v>499.319</v>
      </c>
      <c r="G196" s="90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X196" s="113"/>
    </row>
    <row r="197" spans="1:24" s="25" customFormat="1" ht="31.5" outlineLevel="6">
      <c r="A197" s="22" t="s">
        <v>136</v>
      </c>
      <c r="B197" s="9" t="s">
        <v>205</v>
      </c>
      <c r="C197" s="9" t="s">
        <v>247</v>
      </c>
      <c r="D197" s="9" t="s">
        <v>5</v>
      </c>
      <c r="E197" s="9"/>
      <c r="F197" s="67">
        <f>F198</f>
        <v>499.319</v>
      </c>
      <c r="G197" s="90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X197" s="113"/>
    </row>
    <row r="198" spans="1:24" s="25" customFormat="1" ht="47.25" outlineLevel="6">
      <c r="A198" s="55" t="s">
        <v>204</v>
      </c>
      <c r="B198" s="19" t="s">
        <v>205</v>
      </c>
      <c r="C198" s="19" t="s">
        <v>269</v>
      </c>
      <c r="D198" s="19" t="s">
        <v>5</v>
      </c>
      <c r="E198" s="19"/>
      <c r="F198" s="68">
        <f>F199</f>
        <v>499.319</v>
      </c>
      <c r="G198" s="90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X198" s="113"/>
    </row>
    <row r="199" spans="1:24" s="25" customFormat="1" ht="18.75" outlineLevel="6">
      <c r="A199" s="5" t="s">
        <v>96</v>
      </c>
      <c r="B199" s="6" t="s">
        <v>205</v>
      </c>
      <c r="C199" s="6" t="s">
        <v>269</v>
      </c>
      <c r="D199" s="6" t="s">
        <v>97</v>
      </c>
      <c r="E199" s="6"/>
      <c r="F199" s="69">
        <f>F200</f>
        <v>499.319</v>
      </c>
      <c r="G199" s="90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X199" s="113"/>
    </row>
    <row r="200" spans="1:24" s="25" customFormat="1" ht="31.5" outlineLevel="6">
      <c r="A200" s="44" t="s">
        <v>98</v>
      </c>
      <c r="B200" s="45" t="s">
        <v>205</v>
      </c>
      <c r="C200" s="45" t="s">
        <v>269</v>
      </c>
      <c r="D200" s="45" t="s">
        <v>99</v>
      </c>
      <c r="E200" s="45"/>
      <c r="F200" s="70">
        <v>499.319</v>
      </c>
      <c r="G200" s="90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X200" s="113"/>
    </row>
    <row r="201" spans="1:24" s="25" customFormat="1" ht="18.75" outlineLevel="6">
      <c r="A201" s="57" t="s">
        <v>420</v>
      </c>
      <c r="B201" s="9" t="s">
        <v>419</v>
      </c>
      <c r="C201" s="9" t="s">
        <v>245</v>
      </c>
      <c r="D201" s="9" t="s">
        <v>5</v>
      </c>
      <c r="E201" s="9"/>
      <c r="F201" s="67">
        <f>F202</f>
        <v>20308.66734</v>
      </c>
      <c r="G201" s="90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X201" s="113"/>
    </row>
    <row r="202" spans="1:24" s="25" customFormat="1" ht="31.5" outlineLevel="6">
      <c r="A202" s="22" t="s">
        <v>134</v>
      </c>
      <c r="B202" s="9" t="s">
        <v>419</v>
      </c>
      <c r="C202" s="9" t="s">
        <v>246</v>
      </c>
      <c r="D202" s="9" t="s">
        <v>5</v>
      </c>
      <c r="E202" s="9"/>
      <c r="F202" s="67">
        <f>F203</f>
        <v>20308.66734</v>
      </c>
      <c r="G202" s="90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X202" s="113"/>
    </row>
    <row r="203" spans="1:24" s="25" customFormat="1" ht="31.5" outlineLevel="6">
      <c r="A203" s="22" t="s">
        <v>136</v>
      </c>
      <c r="B203" s="9" t="s">
        <v>419</v>
      </c>
      <c r="C203" s="9" t="s">
        <v>247</v>
      </c>
      <c r="D203" s="9" t="s">
        <v>5</v>
      </c>
      <c r="E203" s="9"/>
      <c r="F203" s="67">
        <f>F204</f>
        <v>20308.66734</v>
      </c>
      <c r="G203" s="90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X203" s="113"/>
    </row>
    <row r="204" spans="1:24" s="25" customFormat="1" ht="31.5" outlineLevel="6">
      <c r="A204" s="55" t="s">
        <v>429</v>
      </c>
      <c r="B204" s="19" t="s">
        <v>419</v>
      </c>
      <c r="C204" s="19" t="s">
        <v>421</v>
      </c>
      <c r="D204" s="19" t="s">
        <v>5</v>
      </c>
      <c r="E204" s="19"/>
      <c r="F204" s="68">
        <f>F205</f>
        <v>20308.66734</v>
      </c>
      <c r="G204" s="90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X204" s="113"/>
    </row>
    <row r="205" spans="1:24" s="25" customFormat="1" ht="18.75" outlineLevel="6">
      <c r="A205" s="5" t="s">
        <v>96</v>
      </c>
      <c r="B205" s="6" t="s">
        <v>419</v>
      </c>
      <c r="C205" s="6" t="s">
        <v>421</v>
      </c>
      <c r="D205" s="6" t="s">
        <v>97</v>
      </c>
      <c r="E205" s="6"/>
      <c r="F205" s="69">
        <f>F206</f>
        <v>20308.66734</v>
      </c>
      <c r="G205" s="90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X205" s="113"/>
    </row>
    <row r="206" spans="1:24" s="25" customFormat="1" ht="31.5" outlineLevel="6">
      <c r="A206" s="44" t="s">
        <v>98</v>
      </c>
      <c r="B206" s="45" t="s">
        <v>419</v>
      </c>
      <c r="C206" s="45" t="s">
        <v>421</v>
      </c>
      <c r="D206" s="45" t="s">
        <v>99</v>
      </c>
      <c r="E206" s="45"/>
      <c r="F206" s="70">
        <f>8178.529+12130.13834</f>
        <v>20308.66734</v>
      </c>
      <c r="G206" s="90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X206" s="113"/>
    </row>
    <row r="207" spans="1:24" s="25" customFormat="1" ht="15.75" outlineLevel="6">
      <c r="A207" s="22" t="s">
        <v>63</v>
      </c>
      <c r="B207" s="9" t="s">
        <v>62</v>
      </c>
      <c r="C207" s="9" t="s">
        <v>245</v>
      </c>
      <c r="D207" s="9" t="s">
        <v>5</v>
      </c>
      <c r="E207" s="9"/>
      <c r="F207" s="103">
        <f>F208+F213</f>
        <v>33839.697609999996</v>
      </c>
      <c r="G207" s="94">
        <f aca="true" t="shared" si="25" ref="G207:V207">G221</f>
        <v>0</v>
      </c>
      <c r="H207" s="10">
        <f t="shared" si="25"/>
        <v>0</v>
      </c>
      <c r="I207" s="10">
        <f t="shared" si="25"/>
        <v>0</v>
      </c>
      <c r="J207" s="10">
        <f t="shared" si="25"/>
        <v>0</v>
      </c>
      <c r="K207" s="10">
        <f t="shared" si="25"/>
        <v>0</v>
      </c>
      <c r="L207" s="10">
        <f t="shared" si="25"/>
        <v>0</v>
      </c>
      <c r="M207" s="10">
        <f t="shared" si="25"/>
        <v>0</v>
      </c>
      <c r="N207" s="10">
        <f t="shared" si="25"/>
        <v>0</v>
      </c>
      <c r="O207" s="10">
        <f t="shared" si="25"/>
        <v>0</v>
      </c>
      <c r="P207" s="10">
        <f t="shared" si="25"/>
        <v>0</v>
      </c>
      <c r="Q207" s="10">
        <f t="shared" si="25"/>
        <v>0</v>
      </c>
      <c r="R207" s="10">
        <f t="shared" si="25"/>
        <v>0</v>
      </c>
      <c r="S207" s="10">
        <f t="shared" si="25"/>
        <v>0</v>
      </c>
      <c r="T207" s="10">
        <f t="shared" si="25"/>
        <v>0</v>
      </c>
      <c r="U207" s="10">
        <f t="shared" si="25"/>
        <v>0</v>
      </c>
      <c r="V207" s="10">
        <f t="shared" si="25"/>
        <v>0</v>
      </c>
      <c r="X207" s="113"/>
    </row>
    <row r="208" spans="1:24" s="25" customFormat="1" ht="31.5" outlineLevel="6">
      <c r="A208" s="22" t="s">
        <v>134</v>
      </c>
      <c r="B208" s="9" t="s">
        <v>62</v>
      </c>
      <c r="C208" s="9" t="s">
        <v>246</v>
      </c>
      <c r="D208" s="9" t="s">
        <v>5</v>
      </c>
      <c r="E208" s="9"/>
      <c r="F208" s="67">
        <f>F209</f>
        <v>951.77856</v>
      </c>
      <c r="G208" s="94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X208" s="113"/>
    </row>
    <row r="209" spans="1:24" s="25" customFormat="1" ht="31.5" outlineLevel="6">
      <c r="A209" s="22" t="s">
        <v>136</v>
      </c>
      <c r="B209" s="9" t="s">
        <v>62</v>
      </c>
      <c r="C209" s="9" t="s">
        <v>247</v>
      </c>
      <c r="D209" s="9" t="s">
        <v>5</v>
      </c>
      <c r="E209" s="9"/>
      <c r="F209" s="67">
        <f>F210</f>
        <v>951.77856</v>
      </c>
      <c r="G209" s="94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X209" s="113"/>
    </row>
    <row r="210" spans="1:24" s="25" customFormat="1" ht="31.5" outlineLevel="6">
      <c r="A210" s="55" t="s">
        <v>429</v>
      </c>
      <c r="B210" s="19" t="s">
        <v>62</v>
      </c>
      <c r="C210" s="19" t="s">
        <v>421</v>
      </c>
      <c r="D210" s="19" t="s">
        <v>5</v>
      </c>
      <c r="E210" s="19"/>
      <c r="F210" s="68">
        <f>F211</f>
        <v>951.77856</v>
      </c>
      <c r="G210" s="94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X210" s="113"/>
    </row>
    <row r="211" spans="1:24" s="25" customFormat="1" ht="15.75" outlineLevel="6">
      <c r="A211" s="5" t="s">
        <v>96</v>
      </c>
      <c r="B211" s="6" t="s">
        <v>62</v>
      </c>
      <c r="C211" s="6" t="s">
        <v>421</v>
      </c>
      <c r="D211" s="6" t="s">
        <v>97</v>
      </c>
      <c r="E211" s="6"/>
      <c r="F211" s="69">
        <f>F212</f>
        <v>951.77856</v>
      </c>
      <c r="G211" s="94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X211" s="113"/>
    </row>
    <row r="212" spans="1:24" s="25" customFormat="1" ht="31.5" outlineLevel="6">
      <c r="A212" s="44" t="s">
        <v>98</v>
      </c>
      <c r="B212" s="45" t="s">
        <v>62</v>
      </c>
      <c r="C212" s="45" t="s">
        <v>421</v>
      </c>
      <c r="D212" s="45" t="s">
        <v>99</v>
      </c>
      <c r="E212" s="45"/>
      <c r="F212" s="70">
        <v>951.77856</v>
      </c>
      <c r="G212" s="94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X212" s="113"/>
    </row>
    <row r="213" spans="1:24" s="25" customFormat="1" ht="15.75" outlineLevel="6">
      <c r="A213" s="14" t="s">
        <v>143</v>
      </c>
      <c r="B213" s="9" t="s">
        <v>62</v>
      </c>
      <c r="C213" s="9" t="s">
        <v>245</v>
      </c>
      <c r="D213" s="9" t="s">
        <v>5</v>
      </c>
      <c r="E213" s="9"/>
      <c r="F213" s="67">
        <f>F214+F221</f>
        <v>32887.91905</v>
      </c>
      <c r="G213" s="94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X213" s="113"/>
    </row>
    <row r="214" spans="1:24" s="25" customFormat="1" ht="31.5" outlineLevel="6">
      <c r="A214" s="8" t="s">
        <v>426</v>
      </c>
      <c r="B214" s="9" t="s">
        <v>62</v>
      </c>
      <c r="C214" s="9" t="s">
        <v>275</v>
      </c>
      <c r="D214" s="9" t="s">
        <v>5</v>
      </c>
      <c r="E214" s="9"/>
      <c r="F214" s="67">
        <f>F215+F220</f>
        <v>4711.05554</v>
      </c>
      <c r="G214" s="94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X214" s="113"/>
    </row>
    <row r="215" spans="1:24" s="25" customFormat="1" ht="97.5" customHeight="1" outlineLevel="6">
      <c r="A215" s="47" t="s">
        <v>405</v>
      </c>
      <c r="B215" s="19" t="s">
        <v>62</v>
      </c>
      <c r="C215" s="19" t="s">
        <v>404</v>
      </c>
      <c r="D215" s="19" t="s">
        <v>5</v>
      </c>
      <c r="E215" s="19"/>
      <c r="F215" s="68">
        <f>F216</f>
        <v>955.81111</v>
      </c>
      <c r="G215" s="94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X215" s="113"/>
    </row>
    <row r="216" spans="1:24" s="25" customFormat="1" ht="47.25" outlineLevel="6">
      <c r="A216" s="5" t="s">
        <v>368</v>
      </c>
      <c r="B216" s="6" t="s">
        <v>62</v>
      </c>
      <c r="C216" s="6" t="s">
        <v>404</v>
      </c>
      <c r="D216" s="6" t="s">
        <v>388</v>
      </c>
      <c r="E216" s="6"/>
      <c r="F216" s="69">
        <f>F217</f>
        <v>955.81111</v>
      </c>
      <c r="G216" s="94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X216" s="113"/>
    </row>
    <row r="217" spans="1:24" s="25" customFormat="1" ht="47.25" outlineLevel="6">
      <c r="A217" s="44" t="s">
        <v>368</v>
      </c>
      <c r="B217" s="45" t="s">
        <v>62</v>
      </c>
      <c r="C217" s="45" t="s">
        <v>404</v>
      </c>
      <c r="D217" s="45" t="s">
        <v>365</v>
      </c>
      <c r="E217" s="45"/>
      <c r="F217" s="70">
        <v>955.81111</v>
      </c>
      <c r="G217" s="94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X217" s="113"/>
    </row>
    <row r="218" spans="1:24" s="25" customFormat="1" ht="110.25" outlineLevel="6">
      <c r="A218" s="47" t="s">
        <v>403</v>
      </c>
      <c r="B218" s="19" t="s">
        <v>62</v>
      </c>
      <c r="C218" s="19" t="s">
        <v>402</v>
      </c>
      <c r="D218" s="19" t="s">
        <v>5</v>
      </c>
      <c r="E218" s="19"/>
      <c r="F218" s="68">
        <f>F219</f>
        <v>3755.24443</v>
      </c>
      <c r="G218" s="94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X218" s="113"/>
    </row>
    <row r="219" spans="1:24" s="25" customFormat="1" ht="47.25" outlineLevel="6">
      <c r="A219" s="5" t="s">
        <v>368</v>
      </c>
      <c r="B219" s="6" t="s">
        <v>62</v>
      </c>
      <c r="C219" s="6" t="s">
        <v>402</v>
      </c>
      <c r="D219" s="6" t="s">
        <v>388</v>
      </c>
      <c r="E219" s="6"/>
      <c r="F219" s="69">
        <f>F220</f>
        <v>3755.24443</v>
      </c>
      <c r="G219" s="94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X219" s="113"/>
    </row>
    <row r="220" spans="1:24" s="25" customFormat="1" ht="47.25" outlineLevel="6">
      <c r="A220" s="44" t="s">
        <v>368</v>
      </c>
      <c r="B220" s="45" t="s">
        <v>62</v>
      </c>
      <c r="C220" s="45" t="s">
        <v>402</v>
      </c>
      <c r="D220" s="45" t="s">
        <v>365</v>
      </c>
      <c r="E220" s="45"/>
      <c r="F220" s="70">
        <v>3755.24443</v>
      </c>
      <c r="G220" s="94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113"/>
    </row>
    <row r="221" spans="1:24" s="25" customFormat="1" ht="31.5" outlineLevel="6">
      <c r="A221" s="8" t="s">
        <v>427</v>
      </c>
      <c r="B221" s="12" t="s">
        <v>62</v>
      </c>
      <c r="C221" s="12" t="s">
        <v>270</v>
      </c>
      <c r="D221" s="12" t="s">
        <v>5</v>
      </c>
      <c r="E221" s="12"/>
      <c r="F221" s="71">
        <f>F222+F230+F225+F228+F233</f>
        <v>28176.86351</v>
      </c>
      <c r="G221" s="92">
        <f aca="true" t="shared" si="26" ref="G221:V221">G222</f>
        <v>0</v>
      </c>
      <c r="H221" s="13">
        <f t="shared" si="26"/>
        <v>0</v>
      </c>
      <c r="I221" s="13">
        <f t="shared" si="26"/>
        <v>0</v>
      </c>
      <c r="J221" s="13">
        <f t="shared" si="26"/>
        <v>0</v>
      </c>
      <c r="K221" s="13">
        <f t="shared" si="26"/>
        <v>0</v>
      </c>
      <c r="L221" s="13">
        <f t="shared" si="26"/>
        <v>0</v>
      </c>
      <c r="M221" s="13">
        <f t="shared" si="26"/>
        <v>0</v>
      </c>
      <c r="N221" s="13">
        <f t="shared" si="26"/>
        <v>0</v>
      </c>
      <c r="O221" s="13">
        <f t="shared" si="26"/>
        <v>0</v>
      </c>
      <c r="P221" s="13">
        <f t="shared" si="26"/>
        <v>0</v>
      </c>
      <c r="Q221" s="13">
        <f t="shared" si="26"/>
        <v>0</v>
      </c>
      <c r="R221" s="13">
        <f t="shared" si="26"/>
        <v>0</v>
      </c>
      <c r="S221" s="13">
        <f t="shared" si="26"/>
        <v>0</v>
      </c>
      <c r="T221" s="13">
        <f t="shared" si="26"/>
        <v>0</v>
      </c>
      <c r="U221" s="13">
        <f t="shared" si="26"/>
        <v>0</v>
      </c>
      <c r="V221" s="13">
        <f t="shared" si="26"/>
        <v>0</v>
      </c>
      <c r="X221" s="113"/>
    </row>
    <row r="222" spans="1:24" s="25" customFormat="1" ht="51.75" customHeight="1" outlineLevel="6">
      <c r="A222" s="47" t="s">
        <v>149</v>
      </c>
      <c r="B222" s="19" t="s">
        <v>62</v>
      </c>
      <c r="C222" s="19" t="s">
        <v>271</v>
      </c>
      <c r="D222" s="19" t="s">
        <v>5</v>
      </c>
      <c r="E222" s="19"/>
      <c r="F222" s="68">
        <f>F223</f>
        <v>0</v>
      </c>
      <c r="G222" s="93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X222" s="113"/>
    </row>
    <row r="223" spans="1:24" s="25" customFormat="1" ht="15.75" outlineLevel="6">
      <c r="A223" s="5" t="s">
        <v>96</v>
      </c>
      <c r="B223" s="6" t="s">
        <v>62</v>
      </c>
      <c r="C223" s="6" t="s">
        <v>271</v>
      </c>
      <c r="D223" s="6" t="s">
        <v>97</v>
      </c>
      <c r="E223" s="6"/>
      <c r="F223" s="69">
        <f>F224</f>
        <v>0</v>
      </c>
      <c r="G223" s="93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113"/>
    </row>
    <row r="224" spans="1:24" s="25" customFormat="1" ht="31.5" outlineLevel="6">
      <c r="A224" s="44" t="s">
        <v>98</v>
      </c>
      <c r="B224" s="45" t="s">
        <v>62</v>
      </c>
      <c r="C224" s="45" t="s">
        <v>271</v>
      </c>
      <c r="D224" s="45" t="s">
        <v>99</v>
      </c>
      <c r="E224" s="45"/>
      <c r="F224" s="70">
        <v>0</v>
      </c>
      <c r="G224" s="93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113"/>
    </row>
    <row r="225" spans="1:24" s="25" customFormat="1" ht="49.5" customHeight="1" outlineLevel="6">
      <c r="A225" s="47" t="s">
        <v>211</v>
      </c>
      <c r="B225" s="19" t="s">
        <v>62</v>
      </c>
      <c r="C225" s="19" t="s">
        <v>272</v>
      </c>
      <c r="D225" s="19" t="s">
        <v>5</v>
      </c>
      <c r="E225" s="19"/>
      <c r="F225" s="68">
        <f>F226</f>
        <v>6781.5715</v>
      </c>
      <c r="G225" s="93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113"/>
    </row>
    <row r="226" spans="1:24" s="25" customFormat="1" ht="15.75" outlineLevel="6">
      <c r="A226" s="5" t="s">
        <v>96</v>
      </c>
      <c r="B226" s="6" t="s">
        <v>62</v>
      </c>
      <c r="C226" s="6" t="s">
        <v>272</v>
      </c>
      <c r="D226" s="6" t="s">
        <v>97</v>
      </c>
      <c r="E226" s="6"/>
      <c r="F226" s="69">
        <f>F227</f>
        <v>6781.5715</v>
      </c>
      <c r="G226" s="93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113"/>
    </row>
    <row r="227" spans="1:24" s="25" customFormat="1" ht="31.5" outlineLevel="6">
      <c r="A227" s="44" t="s">
        <v>98</v>
      </c>
      <c r="B227" s="45" t="s">
        <v>62</v>
      </c>
      <c r="C227" s="45" t="s">
        <v>272</v>
      </c>
      <c r="D227" s="45" t="s">
        <v>99</v>
      </c>
      <c r="E227" s="45"/>
      <c r="F227" s="70">
        <f>5763.62789+1554-536.05639</f>
        <v>6781.5715</v>
      </c>
      <c r="G227" s="93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113">
        <v>1554</v>
      </c>
    </row>
    <row r="228" spans="1:24" s="25" customFormat="1" ht="63" outlineLevel="6">
      <c r="A228" s="47" t="s">
        <v>212</v>
      </c>
      <c r="B228" s="19" t="s">
        <v>62</v>
      </c>
      <c r="C228" s="19" t="s">
        <v>273</v>
      </c>
      <c r="D228" s="19" t="s">
        <v>5</v>
      </c>
      <c r="E228" s="19"/>
      <c r="F228" s="68">
        <f>F229</f>
        <v>6881.048</v>
      </c>
      <c r="G228" s="93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113"/>
    </row>
    <row r="229" spans="1:24" s="25" customFormat="1" ht="15.75" outlineLevel="6">
      <c r="A229" s="44" t="s">
        <v>118</v>
      </c>
      <c r="B229" s="45" t="s">
        <v>62</v>
      </c>
      <c r="C229" s="45" t="s">
        <v>273</v>
      </c>
      <c r="D229" s="45" t="s">
        <v>117</v>
      </c>
      <c r="E229" s="45"/>
      <c r="F229" s="70">
        <v>6881.048</v>
      </c>
      <c r="G229" s="93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113"/>
    </row>
    <row r="230" spans="1:24" s="25" customFormat="1" ht="63" outlineLevel="6">
      <c r="A230" s="99" t="s">
        <v>363</v>
      </c>
      <c r="B230" s="19" t="s">
        <v>62</v>
      </c>
      <c r="C230" s="19" t="s">
        <v>362</v>
      </c>
      <c r="D230" s="19" t="s">
        <v>5</v>
      </c>
      <c r="E230" s="19"/>
      <c r="F230" s="68">
        <f>F231+F232</f>
        <v>2941.51271</v>
      </c>
      <c r="G230" s="93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113"/>
    </row>
    <row r="231" spans="1:24" s="25" customFormat="1" ht="31.5" outlineLevel="6">
      <c r="A231" s="44" t="s">
        <v>98</v>
      </c>
      <c r="B231" s="87" t="s">
        <v>62</v>
      </c>
      <c r="C231" s="87" t="s">
        <v>362</v>
      </c>
      <c r="D231" s="87" t="s">
        <v>99</v>
      </c>
      <c r="E231" s="87"/>
      <c r="F231" s="88">
        <v>2538.77271</v>
      </c>
      <c r="G231" s="93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113"/>
    </row>
    <row r="232" spans="1:24" s="25" customFormat="1" ht="15.75" outlineLevel="6">
      <c r="A232" s="44" t="s">
        <v>118</v>
      </c>
      <c r="B232" s="45" t="s">
        <v>62</v>
      </c>
      <c r="C232" s="45" t="s">
        <v>362</v>
      </c>
      <c r="D232" s="45" t="s">
        <v>117</v>
      </c>
      <c r="E232" s="45"/>
      <c r="F232" s="70">
        <v>402.74</v>
      </c>
      <c r="G232" s="93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113"/>
    </row>
    <row r="233" spans="1:24" s="25" customFormat="1" ht="63" outlineLevel="6">
      <c r="A233" s="99" t="s">
        <v>363</v>
      </c>
      <c r="B233" s="19" t="s">
        <v>62</v>
      </c>
      <c r="C233" s="19" t="s">
        <v>274</v>
      </c>
      <c r="D233" s="19" t="s">
        <v>5</v>
      </c>
      <c r="E233" s="19"/>
      <c r="F233" s="68">
        <f>F234+F235</f>
        <v>11572.7313</v>
      </c>
      <c r="G233" s="93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113"/>
    </row>
    <row r="234" spans="1:24" s="25" customFormat="1" ht="31.5" outlineLevel="6">
      <c r="A234" s="44" t="s">
        <v>98</v>
      </c>
      <c r="B234" s="45" t="s">
        <v>62</v>
      </c>
      <c r="C234" s="77" t="s">
        <v>274</v>
      </c>
      <c r="D234" s="45" t="s">
        <v>99</v>
      </c>
      <c r="E234" s="45"/>
      <c r="F234" s="112">
        <v>10155.09073</v>
      </c>
      <c r="G234" s="93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113"/>
    </row>
    <row r="235" spans="1:26" s="25" customFormat="1" ht="15.75" outlineLevel="6">
      <c r="A235" s="44" t="s">
        <v>118</v>
      </c>
      <c r="B235" s="45" t="s">
        <v>62</v>
      </c>
      <c r="C235" s="77" t="s">
        <v>274</v>
      </c>
      <c r="D235" s="45" t="s">
        <v>117</v>
      </c>
      <c r="E235" s="45"/>
      <c r="F235" s="112">
        <v>1417.64057</v>
      </c>
      <c r="G235" s="93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113"/>
      <c r="Z235" s="111"/>
    </row>
    <row r="236" spans="1:24" s="25" customFormat="1" ht="15.75" outlineLevel="3">
      <c r="A236" s="8" t="s">
        <v>35</v>
      </c>
      <c r="B236" s="9" t="s">
        <v>11</v>
      </c>
      <c r="C236" s="9" t="s">
        <v>245</v>
      </c>
      <c r="D236" s="9" t="s">
        <v>5</v>
      </c>
      <c r="E236" s="9"/>
      <c r="F236" s="67">
        <f>F237+F242</f>
        <v>6826.79</v>
      </c>
      <c r="G236" s="94" t="e">
        <f>#REF!+#REF!+G242+#REF!</f>
        <v>#REF!</v>
      </c>
      <c r="H236" s="10" t="e">
        <f>#REF!+#REF!+H242+#REF!</f>
        <v>#REF!</v>
      </c>
      <c r="I236" s="10" t="e">
        <f>#REF!+#REF!+I242+#REF!</f>
        <v>#REF!</v>
      </c>
      <c r="J236" s="10" t="e">
        <f>#REF!+#REF!+J242+#REF!</f>
        <v>#REF!</v>
      </c>
      <c r="K236" s="10" t="e">
        <f>#REF!+#REF!+K242+#REF!</f>
        <v>#REF!</v>
      </c>
      <c r="L236" s="10" t="e">
        <f>#REF!+#REF!+L242+#REF!</f>
        <v>#REF!</v>
      </c>
      <c r="M236" s="10" t="e">
        <f>#REF!+#REF!+M242+#REF!</f>
        <v>#REF!</v>
      </c>
      <c r="N236" s="10" t="e">
        <f>#REF!+#REF!+N242+#REF!</f>
        <v>#REF!</v>
      </c>
      <c r="O236" s="10" t="e">
        <f>#REF!+#REF!+O242+#REF!</f>
        <v>#REF!</v>
      </c>
      <c r="P236" s="10" t="e">
        <f>#REF!+#REF!+P242+#REF!</f>
        <v>#REF!</v>
      </c>
      <c r="Q236" s="10" t="e">
        <f>#REF!+#REF!+Q242+#REF!</f>
        <v>#REF!</v>
      </c>
      <c r="R236" s="10" t="e">
        <f>#REF!+#REF!+R242+#REF!</f>
        <v>#REF!</v>
      </c>
      <c r="S236" s="10" t="e">
        <f>#REF!+#REF!+S242+#REF!</f>
        <v>#REF!</v>
      </c>
      <c r="T236" s="10" t="e">
        <f>#REF!+#REF!+T242+#REF!</f>
        <v>#REF!</v>
      </c>
      <c r="U236" s="10" t="e">
        <f>#REF!+#REF!+U242+#REF!</f>
        <v>#REF!</v>
      </c>
      <c r="V236" s="10" t="e">
        <f>#REF!+#REF!+V242+#REF!</f>
        <v>#REF!</v>
      </c>
      <c r="X236" s="113"/>
    </row>
    <row r="237" spans="1:24" s="25" customFormat="1" ht="31.5" outlineLevel="3">
      <c r="A237" s="22" t="s">
        <v>134</v>
      </c>
      <c r="B237" s="9" t="s">
        <v>11</v>
      </c>
      <c r="C237" s="9" t="s">
        <v>246</v>
      </c>
      <c r="D237" s="9" t="s">
        <v>5</v>
      </c>
      <c r="E237" s="9"/>
      <c r="F237" s="67">
        <f>F238</f>
        <v>6700</v>
      </c>
      <c r="G237" s="94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X237" s="113"/>
    </row>
    <row r="238" spans="1:24" s="25" customFormat="1" ht="31.5" outlineLevel="3">
      <c r="A238" s="22" t="s">
        <v>136</v>
      </c>
      <c r="B238" s="9" t="s">
        <v>11</v>
      </c>
      <c r="C238" s="9" t="s">
        <v>247</v>
      </c>
      <c r="D238" s="9" t="s">
        <v>5</v>
      </c>
      <c r="E238" s="9"/>
      <c r="F238" s="67">
        <f>F239</f>
        <v>6700</v>
      </c>
      <c r="G238" s="94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X238" s="113"/>
    </row>
    <row r="239" spans="1:24" s="25" customFormat="1" ht="48" customHeight="1" outlineLevel="3">
      <c r="A239" s="55" t="s">
        <v>411</v>
      </c>
      <c r="B239" s="19" t="s">
        <v>11</v>
      </c>
      <c r="C239" s="19" t="s">
        <v>410</v>
      </c>
      <c r="D239" s="19" t="s">
        <v>5</v>
      </c>
      <c r="E239" s="19"/>
      <c r="F239" s="68">
        <f>F240</f>
        <v>6700</v>
      </c>
      <c r="G239" s="94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X239" s="113"/>
    </row>
    <row r="240" spans="1:24" s="25" customFormat="1" ht="15.75" outlineLevel="3">
      <c r="A240" s="5" t="s">
        <v>96</v>
      </c>
      <c r="B240" s="6" t="s">
        <v>11</v>
      </c>
      <c r="C240" s="6" t="s">
        <v>410</v>
      </c>
      <c r="D240" s="6" t="s">
        <v>97</v>
      </c>
      <c r="E240" s="6"/>
      <c r="F240" s="69">
        <f>F241</f>
        <v>6700</v>
      </c>
      <c r="G240" s="94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X240" s="113"/>
    </row>
    <row r="241" spans="1:24" s="25" customFormat="1" ht="31.5" outlineLevel="3">
      <c r="A241" s="44" t="s">
        <v>98</v>
      </c>
      <c r="B241" s="45" t="s">
        <v>11</v>
      </c>
      <c r="C241" s="45" t="s">
        <v>410</v>
      </c>
      <c r="D241" s="45" t="s">
        <v>99</v>
      </c>
      <c r="E241" s="45"/>
      <c r="F241" s="70">
        <v>6700</v>
      </c>
      <c r="G241" s="94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X241" s="113"/>
    </row>
    <row r="242" spans="1:24" s="25" customFormat="1" ht="15.75" outlineLevel="5">
      <c r="A242" s="14" t="s">
        <v>143</v>
      </c>
      <c r="B242" s="9" t="s">
        <v>11</v>
      </c>
      <c r="C242" s="9" t="s">
        <v>245</v>
      </c>
      <c r="D242" s="9" t="s">
        <v>5</v>
      </c>
      <c r="E242" s="9"/>
      <c r="F242" s="67">
        <f>F243+F249+F253</f>
        <v>126.79</v>
      </c>
      <c r="G242" s="94" t="e">
        <f>#REF!</f>
        <v>#REF!</v>
      </c>
      <c r="H242" s="10" t="e">
        <f>#REF!</f>
        <v>#REF!</v>
      </c>
      <c r="I242" s="10" t="e">
        <f>#REF!</f>
        <v>#REF!</v>
      </c>
      <c r="J242" s="10" t="e">
        <f>#REF!</f>
        <v>#REF!</v>
      </c>
      <c r="K242" s="10" t="e">
        <f>#REF!</f>
        <v>#REF!</v>
      </c>
      <c r="L242" s="10" t="e">
        <f>#REF!</f>
        <v>#REF!</v>
      </c>
      <c r="M242" s="10" t="e">
        <f>#REF!</f>
        <v>#REF!</v>
      </c>
      <c r="N242" s="10" t="e">
        <f>#REF!</f>
        <v>#REF!</v>
      </c>
      <c r="O242" s="10" t="e">
        <f>#REF!</f>
        <v>#REF!</v>
      </c>
      <c r="P242" s="10" t="e">
        <f>#REF!</f>
        <v>#REF!</v>
      </c>
      <c r="Q242" s="10" t="e">
        <f>#REF!</f>
        <v>#REF!</v>
      </c>
      <c r="R242" s="10" t="e">
        <f>#REF!</f>
        <v>#REF!</v>
      </c>
      <c r="S242" s="10" t="e">
        <f>#REF!</f>
        <v>#REF!</v>
      </c>
      <c r="T242" s="10" t="e">
        <f>#REF!</f>
        <v>#REF!</v>
      </c>
      <c r="U242" s="10" t="e">
        <f>#REF!</f>
        <v>#REF!</v>
      </c>
      <c r="V242" s="10" t="e">
        <f>#REF!</f>
        <v>#REF!</v>
      </c>
      <c r="X242" s="113"/>
    </row>
    <row r="243" spans="1:24" s="25" customFormat="1" ht="33" customHeight="1" outlineLevel="5">
      <c r="A243" s="47" t="s">
        <v>219</v>
      </c>
      <c r="B243" s="19" t="s">
        <v>11</v>
      </c>
      <c r="C243" s="19" t="s">
        <v>276</v>
      </c>
      <c r="D243" s="19" t="s">
        <v>5</v>
      </c>
      <c r="E243" s="19"/>
      <c r="F243" s="68">
        <f>F244+F247</f>
        <v>0</v>
      </c>
      <c r="G243" s="93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X243" s="113"/>
    </row>
    <row r="244" spans="1:24" s="25" customFormat="1" ht="53.25" customHeight="1" outlineLevel="5">
      <c r="A244" s="5" t="s">
        <v>150</v>
      </c>
      <c r="B244" s="6" t="s">
        <v>11</v>
      </c>
      <c r="C244" s="6" t="s">
        <v>277</v>
      </c>
      <c r="D244" s="6" t="s">
        <v>5</v>
      </c>
      <c r="E244" s="6"/>
      <c r="F244" s="69">
        <f>F245</f>
        <v>0</v>
      </c>
      <c r="G244" s="93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X244" s="113"/>
    </row>
    <row r="245" spans="1:24" s="25" customFormat="1" ht="15.75" outlineLevel="5">
      <c r="A245" s="44" t="s">
        <v>96</v>
      </c>
      <c r="B245" s="45" t="s">
        <v>11</v>
      </c>
      <c r="C245" s="45" t="s">
        <v>277</v>
      </c>
      <c r="D245" s="45" t="s">
        <v>97</v>
      </c>
      <c r="E245" s="45"/>
      <c r="F245" s="70">
        <f>F246</f>
        <v>0</v>
      </c>
      <c r="G245" s="93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X245" s="113"/>
    </row>
    <row r="246" spans="1:24" s="25" customFormat="1" ht="31.5" outlineLevel="5">
      <c r="A246" s="44" t="s">
        <v>98</v>
      </c>
      <c r="B246" s="45" t="s">
        <v>11</v>
      </c>
      <c r="C246" s="45" t="s">
        <v>277</v>
      </c>
      <c r="D246" s="45" t="s">
        <v>99</v>
      </c>
      <c r="E246" s="45"/>
      <c r="F246" s="70">
        <v>0</v>
      </c>
      <c r="G246" s="93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X246" s="113"/>
    </row>
    <row r="247" spans="1:24" s="25" customFormat="1" ht="31.5" outlineLevel="5">
      <c r="A247" s="5" t="s">
        <v>151</v>
      </c>
      <c r="B247" s="6" t="s">
        <v>11</v>
      </c>
      <c r="C247" s="6" t="s">
        <v>380</v>
      </c>
      <c r="D247" s="6" t="s">
        <v>5</v>
      </c>
      <c r="E247" s="6"/>
      <c r="F247" s="69">
        <f>F248</f>
        <v>0</v>
      </c>
      <c r="G247" s="93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X247" s="113"/>
    </row>
    <row r="248" spans="1:24" s="25" customFormat="1" ht="94.5" outlineLevel="5">
      <c r="A248" s="78" t="s">
        <v>364</v>
      </c>
      <c r="B248" s="77" t="s">
        <v>11</v>
      </c>
      <c r="C248" s="77" t="s">
        <v>380</v>
      </c>
      <c r="D248" s="77" t="s">
        <v>356</v>
      </c>
      <c r="E248" s="77"/>
      <c r="F248" s="79">
        <v>0</v>
      </c>
      <c r="G248" s="93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X248" s="113"/>
    </row>
    <row r="249" spans="1:24" s="25" customFormat="1" ht="31.5" outlineLevel="5">
      <c r="A249" s="47" t="s">
        <v>381</v>
      </c>
      <c r="B249" s="19" t="s">
        <v>11</v>
      </c>
      <c r="C249" s="19" t="s">
        <v>275</v>
      </c>
      <c r="D249" s="19" t="s">
        <v>5</v>
      </c>
      <c r="E249" s="19"/>
      <c r="F249" s="20">
        <f>F250</f>
        <v>0</v>
      </c>
      <c r="G249" s="93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X249" s="113"/>
    </row>
    <row r="250" spans="1:24" s="25" customFormat="1" ht="47.25" outlineLevel="5">
      <c r="A250" s="5" t="s">
        <v>152</v>
      </c>
      <c r="B250" s="6" t="s">
        <v>11</v>
      </c>
      <c r="C250" s="6" t="s">
        <v>278</v>
      </c>
      <c r="D250" s="6" t="s">
        <v>5</v>
      </c>
      <c r="E250" s="6"/>
      <c r="F250" s="7">
        <f>F251</f>
        <v>0</v>
      </c>
      <c r="G250" s="93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X250" s="113"/>
    </row>
    <row r="251" spans="1:24" s="25" customFormat="1" ht="15.75" outlineLevel="5">
      <c r="A251" s="44" t="s">
        <v>96</v>
      </c>
      <c r="B251" s="45" t="s">
        <v>11</v>
      </c>
      <c r="C251" s="45" t="s">
        <v>278</v>
      </c>
      <c r="D251" s="45" t="s">
        <v>97</v>
      </c>
      <c r="E251" s="45"/>
      <c r="F251" s="46">
        <f>F252</f>
        <v>0</v>
      </c>
      <c r="G251" s="93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X251" s="113"/>
    </row>
    <row r="252" spans="1:24" s="25" customFormat="1" ht="31.5" outlineLevel="5">
      <c r="A252" s="44" t="s">
        <v>98</v>
      </c>
      <c r="B252" s="45" t="s">
        <v>11</v>
      </c>
      <c r="C252" s="45" t="s">
        <v>278</v>
      </c>
      <c r="D252" s="45" t="s">
        <v>99</v>
      </c>
      <c r="E252" s="45"/>
      <c r="F252" s="46">
        <v>0</v>
      </c>
      <c r="G252" s="93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X252" s="113"/>
    </row>
    <row r="253" spans="1:24" s="25" customFormat="1" ht="31.5" outlineLevel="5">
      <c r="A253" s="47" t="s">
        <v>425</v>
      </c>
      <c r="B253" s="19" t="s">
        <v>71</v>
      </c>
      <c r="C253" s="19" t="s">
        <v>376</v>
      </c>
      <c r="D253" s="19" t="s">
        <v>5</v>
      </c>
      <c r="E253" s="45"/>
      <c r="F253" s="68">
        <f>F254</f>
        <v>126.79</v>
      </c>
      <c r="G253" s="93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X253" s="113"/>
    </row>
    <row r="254" spans="1:24" s="25" customFormat="1" ht="15.75" outlineLevel="5">
      <c r="A254" s="5" t="s">
        <v>96</v>
      </c>
      <c r="B254" s="6" t="s">
        <v>71</v>
      </c>
      <c r="C254" s="6" t="s">
        <v>377</v>
      </c>
      <c r="D254" s="6" t="s">
        <v>97</v>
      </c>
      <c r="E254" s="45"/>
      <c r="F254" s="69">
        <f>F255</f>
        <v>126.79</v>
      </c>
      <c r="G254" s="93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X254" s="113"/>
    </row>
    <row r="255" spans="1:24" s="25" customFormat="1" ht="31.5" outlineLevel="5">
      <c r="A255" s="49" t="s">
        <v>98</v>
      </c>
      <c r="B255" s="45" t="s">
        <v>71</v>
      </c>
      <c r="C255" s="45" t="s">
        <v>377</v>
      </c>
      <c r="D255" s="45" t="s">
        <v>99</v>
      </c>
      <c r="E255" s="45"/>
      <c r="F255" s="70">
        <v>126.79</v>
      </c>
      <c r="G255" s="93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X255" s="113"/>
    </row>
    <row r="256" spans="1:24" s="25" customFormat="1" ht="18.75" outlineLevel="6">
      <c r="A256" s="16" t="s">
        <v>64</v>
      </c>
      <c r="B256" s="31" t="s">
        <v>55</v>
      </c>
      <c r="C256" s="31" t="s">
        <v>245</v>
      </c>
      <c r="D256" s="31" t="s">
        <v>5</v>
      </c>
      <c r="E256" s="31"/>
      <c r="F256" s="109">
        <f>F292+F257+F268</f>
        <v>19465.54305</v>
      </c>
      <c r="G256" s="90" t="e">
        <f>#REF!+G292</f>
        <v>#REF!</v>
      </c>
      <c r="H256" s="18" t="e">
        <f>#REF!+H292</f>
        <v>#REF!</v>
      </c>
      <c r="I256" s="18" t="e">
        <f>#REF!+I292</f>
        <v>#REF!</v>
      </c>
      <c r="J256" s="18" t="e">
        <f>#REF!+J292</f>
        <v>#REF!</v>
      </c>
      <c r="K256" s="18" t="e">
        <f>#REF!+K292</f>
        <v>#REF!</v>
      </c>
      <c r="L256" s="18" t="e">
        <f>#REF!+L292</f>
        <v>#REF!</v>
      </c>
      <c r="M256" s="18" t="e">
        <f>#REF!+M292</f>
        <v>#REF!</v>
      </c>
      <c r="N256" s="18" t="e">
        <f>#REF!+N292</f>
        <v>#REF!</v>
      </c>
      <c r="O256" s="18" t="e">
        <f>#REF!+O292</f>
        <v>#REF!</v>
      </c>
      <c r="P256" s="18" t="e">
        <f>#REF!+P292</f>
        <v>#REF!</v>
      </c>
      <c r="Q256" s="18" t="e">
        <f>#REF!+Q292</f>
        <v>#REF!</v>
      </c>
      <c r="R256" s="18" t="e">
        <f>#REF!+R292</f>
        <v>#REF!</v>
      </c>
      <c r="S256" s="18" t="e">
        <f>#REF!+S292</f>
        <v>#REF!</v>
      </c>
      <c r="T256" s="18" t="e">
        <f>#REF!+T292</f>
        <v>#REF!</v>
      </c>
      <c r="U256" s="18" t="e">
        <f>#REF!+U292</f>
        <v>#REF!</v>
      </c>
      <c r="V256" s="18" t="e">
        <f>#REF!+V292</f>
        <v>#REF!</v>
      </c>
      <c r="X256" s="113"/>
    </row>
    <row r="257" spans="1:24" s="25" customFormat="1" ht="18.75" outlineLevel="6">
      <c r="A257" s="57" t="s">
        <v>210</v>
      </c>
      <c r="B257" s="9" t="s">
        <v>208</v>
      </c>
      <c r="C257" s="9" t="s">
        <v>245</v>
      </c>
      <c r="D257" s="9" t="s">
        <v>5</v>
      </c>
      <c r="E257" s="9"/>
      <c r="F257" s="103">
        <f>F258+F263</f>
        <v>8881.2057</v>
      </c>
      <c r="G257" s="90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113"/>
    </row>
    <row r="258" spans="1:24" s="25" customFormat="1" ht="31.5" outlineLevel="6">
      <c r="A258" s="22" t="s">
        <v>134</v>
      </c>
      <c r="B258" s="9" t="s">
        <v>208</v>
      </c>
      <c r="C258" s="9" t="s">
        <v>246</v>
      </c>
      <c r="D258" s="9" t="s">
        <v>5</v>
      </c>
      <c r="E258" s="9"/>
      <c r="F258" s="67">
        <f>F259</f>
        <v>622.55133</v>
      </c>
      <c r="G258" s="90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113"/>
    </row>
    <row r="259" spans="1:24" s="25" customFormat="1" ht="31.5" outlineLevel="6">
      <c r="A259" s="22" t="s">
        <v>136</v>
      </c>
      <c r="B259" s="9" t="s">
        <v>208</v>
      </c>
      <c r="C259" s="9" t="s">
        <v>247</v>
      </c>
      <c r="D259" s="9" t="s">
        <v>5</v>
      </c>
      <c r="E259" s="9"/>
      <c r="F259" s="67">
        <f>F260</f>
        <v>622.55133</v>
      </c>
      <c r="G259" s="90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113"/>
    </row>
    <row r="260" spans="1:24" s="25" customFormat="1" ht="18.75" outlineLevel="6">
      <c r="A260" s="72" t="s">
        <v>209</v>
      </c>
      <c r="B260" s="19" t="s">
        <v>208</v>
      </c>
      <c r="C260" s="19" t="s">
        <v>279</v>
      </c>
      <c r="D260" s="19" t="s">
        <v>5</v>
      </c>
      <c r="E260" s="19"/>
      <c r="F260" s="68">
        <f>F261</f>
        <v>622.55133</v>
      </c>
      <c r="G260" s="90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X260" s="113"/>
    </row>
    <row r="261" spans="1:24" s="25" customFormat="1" ht="20.25" customHeight="1" outlineLevel="6">
      <c r="A261" s="5" t="s">
        <v>96</v>
      </c>
      <c r="B261" s="6" t="s">
        <v>208</v>
      </c>
      <c r="C261" s="6" t="s">
        <v>279</v>
      </c>
      <c r="D261" s="6" t="s">
        <v>97</v>
      </c>
      <c r="E261" s="6"/>
      <c r="F261" s="69">
        <f>F262</f>
        <v>622.55133</v>
      </c>
      <c r="G261" s="90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X261" s="113"/>
    </row>
    <row r="262" spans="1:24" s="25" customFormat="1" ht="31.5" outlineLevel="6">
      <c r="A262" s="44" t="s">
        <v>98</v>
      </c>
      <c r="B262" s="45" t="s">
        <v>208</v>
      </c>
      <c r="C262" s="45" t="s">
        <v>279</v>
      </c>
      <c r="D262" s="45" t="s">
        <v>99</v>
      </c>
      <c r="E262" s="45"/>
      <c r="F262" s="70">
        <v>622.55133</v>
      </c>
      <c r="G262" s="90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X262" s="113"/>
    </row>
    <row r="263" spans="1:24" s="25" customFormat="1" ht="15.75" outlineLevel="6">
      <c r="A263" s="14" t="s">
        <v>143</v>
      </c>
      <c r="B263" s="12" t="s">
        <v>208</v>
      </c>
      <c r="C263" s="12" t="s">
        <v>245</v>
      </c>
      <c r="D263" s="12" t="s">
        <v>5</v>
      </c>
      <c r="E263" s="12"/>
      <c r="F263" s="13">
        <f>F264</f>
        <v>8258.65437</v>
      </c>
      <c r="G263" s="95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X263" s="113"/>
    </row>
    <row r="264" spans="1:24" s="25" customFormat="1" ht="31.5" outlineLevel="6">
      <c r="A264" s="55" t="s">
        <v>382</v>
      </c>
      <c r="B264" s="53" t="s">
        <v>208</v>
      </c>
      <c r="C264" s="53" t="s">
        <v>385</v>
      </c>
      <c r="D264" s="53" t="s">
        <v>5</v>
      </c>
      <c r="E264" s="53"/>
      <c r="F264" s="54">
        <f>F265</f>
        <v>8258.65437</v>
      </c>
      <c r="G264" s="95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X264" s="113"/>
    </row>
    <row r="265" spans="1:24" s="25" customFormat="1" ht="33.75" customHeight="1" outlineLevel="6">
      <c r="A265" s="5" t="s">
        <v>386</v>
      </c>
      <c r="B265" s="6" t="s">
        <v>208</v>
      </c>
      <c r="C265" s="6" t="s">
        <v>384</v>
      </c>
      <c r="D265" s="6" t="s">
        <v>5</v>
      </c>
      <c r="E265" s="12"/>
      <c r="F265" s="7">
        <f>F266</f>
        <v>8258.65437</v>
      </c>
      <c r="G265" s="95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X265" s="113"/>
    </row>
    <row r="266" spans="1:24" s="25" customFormat="1" ht="15.75" outlineLevel="6">
      <c r="A266" s="44" t="s">
        <v>96</v>
      </c>
      <c r="B266" s="45" t="s">
        <v>208</v>
      </c>
      <c r="C266" s="45" t="s">
        <v>384</v>
      </c>
      <c r="D266" s="45" t="s">
        <v>97</v>
      </c>
      <c r="E266" s="12"/>
      <c r="F266" s="46">
        <f>F267</f>
        <v>8258.65437</v>
      </c>
      <c r="G266" s="95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X266" s="113"/>
    </row>
    <row r="267" spans="1:24" s="25" customFormat="1" ht="31.5" outlineLevel="6">
      <c r="A267" s="44" t="s">
        <v>98</v>
      </c>
      <c r="B267" s="45" t="s">
        <v>208</v>
      </c>
      <c r="C267" s="45" t="s">
        <v>384</v>
      </c>
      <c r="D267" s="45" t="s">
        <v>99</v>
      </c>
      <c r="E267" s="12"/>
      <c r="F267" s="46">
        <f>7076.68998+1181.96439</f>
        <v>8258.65437</v>
      </c>
      <c r="G267" s="95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X267" s="113"/>
    </row>
    <row r="268" spans="1:24" s="25" customFormat="1" ht="18.75" outlineLevel="6">
      <c r="A268" s="57" t="s">
        <v>234</v>
      </c>
      <c r="B268" s="9" t="s">
        <v>235</v>
      </c>
      <c r="C268" s="9" t="s">
        <v>245</v>
      </c>
      <c r="D268" s="9" t="s">
        <v>5</v>
      </c>
      <c r="E268" s="45"/>
      <c r="F268" s="103">
        <f>F269</f>
        <v>10583.61535</v>
      </c>
      <c r="G268" s="90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X268" s="113"/>
    </row>
    <row r="269" spans="1:24" s="25" customFormat="1" ht="18.75" outlineLevel="6">
      <c r="A269" s="14" t="s">
        <v>153</v>
      </c>
      <c r="B269" s="9" t="s">
        <v>235</v>
      </c>
      <c r="C269" s="9" t="s">
        <v>245</v>
      </c>
      <c r="D269" s="9" t="s">
        <v>5</v>
      </c>
      <c r="E269" s="45"/>
      <c r="F269" s="67">
        <f>F270</f>
        <v>10583.61535</v>
      </c>
      <c r="G269" s="90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X269" s="113"/>
    </row>
    <row r="270" spans="1:24" s="25" customFormat="1" ht="31.5" outlineLevel="6">
      <c r="A270" s="47" t="s">
        <v>220</v>
      </c>
      <c r="B270" s="19" t="s">
        <v>235</v>
      </c>
      <c r="C270" s="19" t="s">
        <v>280</v>
      </c>
      <c r="D270" s="19" t="s">
        <v>5</v>
      </c>
      <c r="E270" s="19"/>
      <c r="F270" s="68">
        <f>F277+F271+F280+F283+F286+F289</f>
        <v>10583.61535</v>
      </c>
      <c r="G270" s="90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X270" s="113"/>
    </row>
    <row r="271" spans="1:24" s="25" customFormat="1" ht="47.25" outlineLevel="6">
      <c r="A271" s="5" t="s">
        <v>206</v>
      </c>
      <c r="B271" s="6" t="s">
        <v>235</v>
      </c>
      <c r="C271" s="6" t="s">
        <v>281</v>
      </c>
      <c r="D271" s="6" t="s">
        <v>5</v>
      </c>
      <c r="E271" s="6"/>
      <c r="F271" s="69">
        <f>F272+F275</f>
        <v>302.842</v>
      </c>
      <c r="G271" s="90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X271" s="113"/>
    </row>
    <row r="272" spans="1:24" s="25" customFormat="1" ht="18.75" outlineLevel="6">
      <c r="A272" s="44" t="s">
        <v>96</v>
      </c>
      <c r="B272" s="45" t="s">
        <v>235</v>
      </c>
      <c r="C272" s="45" t="s">
        <v>281</v>
      </c>
      <c r="D272" s="45" t="s">
        <v>97</v>
      </c>
      <c r="E272" s="45"/>
      <c r="F272" s="70">
        <f>F274+F273</f>
        <v>302.842</v>
      </c>
      <c r="G272" s="90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X272" s="113"/>
    </row>
    <row r="273" spans="1:24" s="25" customFormat="1" ht="31.5" outlineLevel="6">
      <c r="A273" s="44" t="s">
        <v>350</v>
      </c>
      <c r="B273" s="45" t="s">
        <v>235</v>
      </c>
      <c r="C273" s="45" t="s">
        <v>281</v>
      </c>
      <c r="D273" s="45" t="s">
        <v>351</v>
      </c>
      <c r="E273" s="45"/>
      <c r="F273" s="70">
        <v>0</v>
      </c>
      <c r="G273" s="90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X273" s="113"/>
    </row>
    <row r="274" spans="1:24" s="25" customFormat="1" ht="31.5" outlineLevel="6">
      <c r="A274" s="44" t="s">
        <v>98</v>
      </c>
      <c r="B274" s="45" t="s">
        <v>235</v>
      </c>
      <c r="C274" s="45" t="s">
        <v>281</v>
      </c>
      <c r="D274" s="45" t="s">
        <v>99</v>
      </c>
      <c r="E274" s="45"/>
      <c r="F274" s="70">
        <v>302.842</v>
      </c>
      <c r="G274" s="90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113"/>
    </row>
    <row r="275" spans="1:24" s="25" customFormat="1" ht="18.75" outlineLevel="6">
      <c r="A275" s="44" t="s">
        <v>367</v>
      </c>
      <c r="B275" s="45" t="s">
        <v>235</v>
      </c>
      <c r="C275" s="45" t="s">
        <v>281</v>
      </c>
      <c r="D275" s="45" t="s">
        <v>366</v>
      </c>
      <c r="E275" s="45"/>
      <c r="F275" s="70">
        <f>F276</f>
        <v>0</v>
      </c>
      <c r="G275" s="90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X275" s="113"/>
    </row>
    <row r="276" spans="1:24" s="25" customFormat="1" ht="34.5" customHeight="1" outlineLevel="6">
      <c r="A276" s="44" t="s">
        <v>368</v>
      </c>
      <c r="B276" s="45" t="s">
        <v>235</v>
      </c>
      <c r="C276" s="45" t="s">
        <v>281</v>
      </c>
      <c r="D276" s="45" t="s">
        <v>365</v>
      </c>
      <c r="E276" s="45"/>
      <c r="F276" s="70">
        <v>0</v>
      </c>
      <c r="G276" s="90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X276" s="113"/>
    </row>
    <row r="277" spans="1:24" s="25" customFormat="1" ht="32.25" customHeight="1" outlineLevel="6">
      <c r="A277" s="5" t="s">
        <v>236</v>
      </c>
      <c r="B277" s="6" t="s">
        <v>235</v>
      </c>
      <c r="C277" s="6" t="s">
        <v>282</v>
      </c>
      <c r="D277" s="6" t="s">
        <v>5</v>
      </c>
      <c r="E277" s="6"/>
      <c r="F277" s="69">
        <f>F278</f>
        <v>599.6168</v>
      </c>
      <c r="G277" s="90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X277" s="113"/>
    </row>
    <row r="278" spans="1:24" s="25" customFormat="1" ht="18.75" outlineLevel="6">
      <c r="A278" s="44" t="s">
        <v>96</v>
      </c>
      <c r="B278" s="45" t="s">
        <v>235</v>
      </c>
      <c r="C278" s="45" t="s">
        <v>282</v>
      </c>
      <c r="D278" s="45" t="s">
        <v>97</v>
      </c>
      <c r="E278" s="45"/>
      <c r="F278" s="70">
        <f>F279</f>
        <v>599.6168</v>
      </c>
      <c r="G278" s="90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X278" s="113"/>
    </row>
    <row r="279" spans="1:24" s="25" customFormat="1" ht="31.5" outlineLevel="6">
      <c r="A279" s="44" t="s">
        <v>98</v>
      </c>
      <c r="B279" s="45" t="s">
        <v>235</v>
      </c>
      <c r="C279" s="45" t="s">
        <v>282</v>
      </c>
      <c r="D279" s="45" t="s">
        <v>99</v>
      </c>
      <c r="E279" s="45"/>
      <c r="F279" s="70">
        <v>599.6168</v>
      </c>
      <c r="G279" s="90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X279" s="113"/>
    </row>
    <row r="280" spans="1:24" s="25" customFormat="1" ht="32.25" customHeight="1" outlineLevel="6">
      <c r="A280" s="5" t="s">
        <v>391</v>
      </c>
      <c r="B280" s="6" t="s">
        <v>235</v>
      </c>
      <c r="C280" s="6" t="s">
        <v>390</v>
      </c>
      <c r="D280" s="6" t="s">
        <v>5</v>
      </c>
      <c r="E280" s="6"/>
      <c r="F280" s="69">
        <f>F281</f>
        <v>827.985</v>
      </c>
      <c r="G280" s="90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X280" s="113"/>
    </row>
    <row r="281" spans="1:24" s="25" customFormat="1" ht="18.75" outlineLevel="6">
      <c r="A281" s="44" t="s">
        <v>96</v>
      </c>
      <c r="B281" s="45" t="s">
        <v>235</v>
      </c>
      <c r="C281" s="45" t="s">
        <v>390</v>
      </c>
      <c r="D281" s="45" t="s">
        <v>97</v>
      </c>
      <c r="E281" s="45"/>
      <c r="F281" s="70">
        <f>F282</f>
        <v>827.985</v>
      </c>
      <c r="G281" s="90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X281" s="113"/>
    </row>
    <row r="282" spans="1:24" s="25" customFormat="1" ht="31.5" outlineLevel="6">
      <c r="A282" s="44" t="s">
        <v>350</v>
      </c>
      <c r="B282" s="45" t="s">
        <v>235</v>
      </c>
      <c r="C282" s="45" t="s">
        <v>390</v>
      </c>
      <c r="D282" s="45" t="s">
        <v>351</v>
      </c>
      <c r="E282" s="45"/>
      <c r="F282" s="70">
        <v>827.985</v>
      </c>
      <c r="G282" s="90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X282" s="113"/>
    </row>
    <row r="283" spans="1:24" s="25" customFormat="1" ht="51.75" customHeight="1" outlineLevel="6">
      <c r="A283" s="5" t="s">
        <v>393</v>
      </c>
      <c r="B283" s="6" t="s">
        <v>235</v>
      </c>
      <c r="C283" s="6" t="s">
        <v>392</v>
      </c>
      <c r="D283" s="6" t="s">
        <v>5</v>
      </c>
      <c r="E283" s="6"/>
      <c r="F283" s="69">
        <f>F284</f>
        <v>3037.5741</v>
      </c>
      <c r="G283" s="90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X283" s="113"/>
    </row>
    <row r="284" spans="1:24" s="25" customFormat="1" ht="18.75" outlineLevel="6">
      <c r="A284" s="44" t="s">
        <v>96</v>
      </c>
      <c r="B284" s="45" t="s">
        <v>235</v>
      </c>
      <c r="C284" s="45" t="s">
        <v>392</v>
      </c>
      <c r="D284" s="45" t="s">
        <v>97</v>
      </c>
      <c r="E284" s="45"/>
      <c r="F284" s="70">
        <f>F285</f>
        <v>3037.5741</v>
      </c>
      <c r="G284" s="90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X284" s="113"/>
    </row>
    <row r="285" spans="1:24" s="25" customFormat="1" ht="31.5" outlineLevel="6">
      <c r="A285" s="44" t="s">
        <v>350</v>
      </c>
      <c r="B285" s="45" t="s">
        <v>235</v>
      </c>
      <c r="C285" s="45" t="s">
        <v>392</v>
      </c>
      <c r="D285" s="45" t="s">
        <v>351</v>
      </c>
      <c r="E285" s="45"/>
      <c r="F285" s="70">
        <v>3037.5741</v>
      </c>
      <c r="G285" s="90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X285" s="113"/>
    </row>
    <row r="286" spans="1:24" s="25" customFormat="1" ht="51" customHeight="1" outlineLevel="6">
      <c r="A286" s="5" t="s">
        <v>409</v>
      </c>
      <c r="B286" s="6" t="s">
        <v>235</v>
      </c>
      <c r="C286" s="6" t="s">
        <v>408</v>
      </c>
      <c r="D286" s="6" t="s">
        <v>5</v>
      </c>
      <c r="E286" s="6"/>
      <c r="F286" s="69">
        <f>F287</f>
        <v>1488.95149</v>
      </c>
      <c r="G286" s="90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X286" s="113"/>
    </row>
    <row r="287" spans="1:24" s="25" customFormat="1" ht="18.75" outlineLevel="6">
      <c r="A287" s="44" t="s">
        <v>96</v>
      </c>
      <c r="B287" s="45" t="s">
        <v>235</v>
      </c>
      <c r="C287" s="45" t="s">
        <v>408</v>
      </c>
      <c r="D287" s="45" t="s">
        <v>97</v>
      </c>
      <c r="E287" s="45"/>
      <c r="F287" s="70">
        <f>F288</f>
        <v>1488.95149</v>
      </c>
      <c r="G287" s="90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X287" s="113"/>
    </row>
    <row r="288" spans="1:24" s="25" customFormat="1" ht="31.5" outlineLevel="6">
      <c r="A288" s="44" t="s">
        <v>350</v>
      </c>
      <c r="B288" s="45" t="s">
        <v>235</v>
      </c>
      <c r="C288" s="45" t="s">
        <v>408</v>
      </c>
      <c r="D288" s="45" t="s">
        <v>351</v>
      </c>
      <c r="E288" s="45"/>
      <c r="F288" s="70">
        <v>1488.95149</v>
      </c>
      <c r="G288" s="90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X288" s="113"/>
    </row>
    <row r="289" spans="1:24" s="25" customFormat="1" ht="51" customHeight="1" outlineLevel="6">
      <c r="A289" s="5" t="s">
        <v>407</v>
      </c>
      <c r="B289" s="6" t="s">
        <v>235</v>
      </c>
      <c r="C289" s="6" t="s">
        <v>406</v>
      </c>
      <c r="D289" s="6" t="s">
        <v>5</v>
      </c>
      <c r="E289" s="6"/>
      <c r="F289" s="69">
        <f>F290</f>
        <v>4326.64596</v>
      </c>
      <c r="G289" s="90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X289" s="113"/>
    </row>
    <row r="290" spans="1:24" s="25" customFormat="1" ht="18.75" outlineLevel="6">
      <c r="A290" s="44" t="s">
        <v>96</v>
      </c>
      <c r="B290" s="45" t="s">
        <v>235</v>
      </c>
      <c r="C290" s="45" t="s">
        <v>406</v>
      </c>
      <c r="D290" s="45" t="s">
        <v>97</v>
      </c>
      <c r="E290" s="45"/>
      <c r="F290" s="70">
        <f>F291</f>
        <v>4326.64596</v>
      </c>
      <c r="G290" s="90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X290" s="113"/>
    </row>
    <row r="291" spans="1:24" s="25" customFormat="1" ht="31.5" outlineLevel="6">
      <c r="A291" s="44" t="s">
        <v>350</v>
      </c>
      <c r="B291" s="45" t="s">
        <v>235</v>
      </c>
      <c r="C291" s="45" t="s">
        <v>406</v>
      </c>
      <c r="D291" s="45" t="s">
        <v>351</v>
      </c>
      <c r="E291" s="45"/>
      <c r="F291" s="70">
        <v>4326.64596</v>
      </c>
      <c r="G291" s="90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X291" s="113"/>
    </row>
    <row r="292" spans="1:24" s="25" customFormat="1" ht="17.25" customHeight="1" outlineLevel="3">
      <c r="A292" s="8" t="s">
        <v>36</v>
      </c>
      <c r="B292" s="9" t="s">
        <v>12</v>
      </c>
      <c r="C292" s="9" t="s">
        <v>245</v>
      </c>
      <c r="D292" s="9" t="s">
        <v>5</v>
      </c>
      <c r="E292" s="9"/>
      <c r="F292" s="67">
        <f>+F293</f>
        <v>0.722</v>
      </c>
      <c r="G292" s="94" t="e">
        <f>#REF!+#REF!</f>
        <v>#REF!</v>
      </c>
      <c r="H292" s="10" t="e">
        <f>#REF!+#REF!</f>
        <v>#REF!</v>
      </c>
      <c r="I292" s="10" t="e">
        <f>#REF!+#REF!</f>
        <v>#REF!</v>
      </c>
      <c r="J292" s="10" t="e">
        <f>#REF!+#REF!</f>
        <v>#REF!</v>
      </c>
      <c r="K292" s="10" t="e">
        <f>#REF!+#REF!</f>
        <v>#REF!</v>
      </c>
      <c r="L292" s="10" t="e">
        <f>#REF!+#REF!</f>
        <v>#REF!</v>
      </c>
      <c r="M292" s="10" t="e">
        <f>#REF!+#REF!</f>
        <v>#REF!</v>
      </c>
      <c r="N292" s="10" t="e">
        <f>#REF!+#REF!</f>
        <v>#REF!</v>
      </c>
      <c r="O292" s="10" t="e">
        <f>#REF!+#REF!</f>
        <v>#REF!</v>
      </c>
      <c r="P292" s="10" t="e">
        <f>#REF!+#REF!</f>
        <v>#REF!</v>
      </c>
      <c r="Q292" s="10" t="e">
        <f>#REF!+#REF!</f>
        <v>#REF!</v>
      </c>
      <c r="R292" s="10" t="e">
        <f>#REF!+#REF!</f>
        <v>#REF!</v>
      </c>
      <c r="S292" s="10" t="e">
        <f>#REF!+#REF!</f>
        <v>#REF!</v>
      </c>
      <c r="T292" s="10" t="e">
        <f>#REF!+#REF!</f>
        <v>#REF!</v>
      </c>
      <c r="U292" s="10" t="e">
        <f>#REF!+#REF!</f>
        <v>#REF!</v>
      </c>
      <c r="V292" s="10" t="e">
        <f>#REF!+#REF!</f>
        <v>#REF!</v>
      </c>
      <c r="X292" s="113"/>
    </row>
    <row r="293" spans="1:24" s="25" customFormat="1" ht="17.25" customHeight="1" outlineLevel="3">
      <c r="A293" s="22" t="s">
        <v>134</v>
      </c>
      <c r="B293" s="9" t="s">
        <v>12</v>
      </c>
      <c r="C293" s="9" t="s">
        <v>246</v>
      </c>
      <c r="D293" s="9" t="s">
        <v>5</v>
      </c>
      <c r="E293" s="9"/>
      <c r="F293" s="67">
        <f>F294</f>
        <v>0.722</v>
      </c>
      <c r="G293" s="94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X293" s="113"/>
    </row>
    <row r="294" spans="1:24" s="25" customFormat="1" ht="17.25" customHeight="1" outlineLevel="3">
      <c r="A294" s="22" t="s">
        <v>136</v>
      </c>
      <c r="B294" s="9" t="s">
        <v>12</v>
      </c>
      <c r="C294" s="9" t="s">
        <v>247</v>
      </c>
      <c r="D294" s="9" t="s">
        <v>5</v>
      </c>
      <c r="E294" s="9"/>
      <c r="F294" s="67">
        <f>F295+F301</f>
        <v>0.722</v>
      </c>
      <c r="G294" s="94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X294" s="113"/>
    </row>
    <row r="295" spans="1:24" s="25" customFormat="1" ht="50.25" customHeight="1" outlineLevel="3">
      <c r="A295" s="55" t="s">
        <v>189</v>
      </c>
      <c r="B295" s="19" t="s">
        <v>12</v>
      </c>
      <c r="C295" s="19" t="s">
        <v>283</v>
      </c>
      <c r="D295" s="19" t="s">
        <v>5</v>
      </c>
      <c r="E295" s="19"/>
      <c r="F295" s="68">
        <f>F296+F299</f>
        <v>0.722</v>
      </c>
      <c r="G295" s="94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X295" s="113"/>
    </row>
    <row r="296" spans="1:24" s="25" customFormat="1" ht="18" customHeight="1" outlineLevel="3">
      <c r="A296" s="5" t="s">
        <v>95</v>
      </c>
      <c r="B296" s="6" t="s">
        <v>12</v>
      </c>
      <c r="C296" s="6" t="s">
        <v>283</v>
      </c>
      <c r="D296" s="6" t="s">
        <v>94</v>
      </c>
      <c r="E296" s="6"/>
      <c r="F296" s="69">
        <f>F297+F298</f>
        <v>0.61</v>
      </c>
      <c r="G296" s="94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X296" s="113"/>
    </row>
    <row r="297" spans="1:24" s="25" customFormat="1" ht="17.25" customHeight="1" outlineLevel="3">
      <c r="A297" s="44" t="s">
        <v>238</v>
      </c>
      <c r="B297" s="45" t="s">
        <v>12</v>
      </c>
      <c r="C297" s="45" t="s">
        <v>283</v>
      </c>
      <c r="D297" s="45" t="s">
        <v>92</v>
      </c>
      <c r="E297" s="45"/>
      <c r="F297" s="70">
        <v>0.47</v>
      </c>
      <c r="G297" s="94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X297" s="113"/>
    </row>
    <row r="298" spans="1:24" s="25" customFormat="1" ht="50.25" customHeight="1" outlineLevel="3">
      <c r="A298" s="44" t="s">
        <v>239</v>
      </c>
      <c r="B298" s="45" t="s">
        <v>12</v>
      </c>
      <c r="C298" s="45" t="s">
        <v>283</v>
      </c>
      <c r="D298" s="45" t="s">
        <v>240</v>
      </c>
      <c r="E298" s="45"/>
      <c r="F298" s="70">
        <v>0.14</v>
      </c>
      <c r="G298" s="94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X298" s="113"/>
    </row>
    <row r="299" spans="1:24" s="25" customFormat="1" ht="17.25" customHeight="1" outlineLevel="3">
      <c r="A299" s="5" t="s">
        <v>96</v>
      </c>
      <c r="B299" s="6" t="s">
        <v>12</v>
      </c>
      <c r="C299" s="6" t="s">
        <v>283</v>
      </c>
      <c r="D299" s="6" t="s">
        <v>97</v>
      </c>
      <c r="E299" s="6"/>
      <c r="F299" s="69">
        <f>F300</f>
        <v>0.112</v>
      </c>
      <c r="G299" s="94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X299" s="113"/>
    </row>
    <row r="300" spans="1:24" s="25" customFormat="1" ht="17.25" customHeight="1" outlineLevel="3">
      <c r="A300" s="44" t="s">
        <v>98</v>
      </c>
      <c r="B300" s="45" t="s">
        <v>12</v>
      </c>
      <c r="C300" s="45" t="s">
        <v>283</v>
      </c>
      <c r="D300" s="45" t="s">
        <v>99</v>
      </c>
      <c r="E300" s="45"/>
      <c r="F300" s="70">
        <v>0.112</v>
      </c>
      <c r="G300" s="94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X300" s="113"/>
    </row>
    <row r="301" spans="1:24" s="25" customFormat="1" ht="17.25" customHeight="1" outlineLevel="3">
      <c r="A301" s="47" t="s">
        <v>207</v>
      </c>
      <c r="B301" s="19" t="s">
        <v>12</v>
      </c>
      <c r="C301" s="19" t="s">
        <v>284</v>
      </c>
      <c r="D301" s="19" t="s">
        <v>5</v>
      </c>
      <c r="E301" s="19"/>
      <c r="F301" s="20">
        <f>F302</f>
        <v>0</v>
      </c>
      <c r="G301" s="94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X301" s="113"/>
    </row>
    <row r="302" spans="1:24" s="25" customFormat="1" ht="17.25" customHeight="1" outlineLevel="3">
      <c r="A302" s="5" t="s">
        <v>96</v>
      </c>
      <c r="B302" s="6" t="s">
        <v>12</v>
      </c>
      <c r="C302" s="6" t="s">
        <v>284</v>
      </c>
      <c r="D302" s="6" t="s">
        <v>97</v>
      </c>
      <c r="E302" s="6"/>
      <c r="F302" s="7">
        <f>F303</f>
        <v>0</v>
      </c>
      <c r="G302" s="94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X302" s="113"/>
    </row>
    <row r="303" spans="1:24" s="25" customFormat="1" ht="17.25" customHeight="1" outlineLevel="3">
      <c r="A303" s="44" t="s">
        <v>98</v>
      </c>
      <c r="B303" s="45" t="s">
        <v>12</v>
      </c>
      <c r="C303" s="45" t="s">
        <v>284</v>
      </c>
      <c r="D303" s="45" t="s">
        <v>99</v>
      </c>
      <c r="E303" s="45"/>
      <c r="F303" s="46">
        <v>0</v>
      </c>
      <c r="G303" s="94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X303" s="113"/>
    </row>
    <row r="304" spans="1:24" s="25" customFormat="1" ht="18.75" outlineLevel="6">
      <c r="A304" s="16" t="s">
        <v>54</v>
      </c>
      <c r="B304" s="17" t="s">
        <v>53</v>
      </c>
      <c r="C304" s="17" t="s">
        <v>245</v>
      </c>
      <c r="D304" s="17" t="s">
        <v>5</v>
      </c>
      <c r="E304" s="17"/>
      <c r="F304" s="107">
        <f>F305+F335+F372+F388+F393+F407</f>
        <v>511502.78124000004</v>
      </c>
      <c r="G304" s="90" t="e">
        <f aca="true" t="shared" si="27" ref="G304:V304">G310+G335+G393+G407</f>
        <v>#REF!</v>
      </c>
      <c r="H304" s="18" t="e">
        <f t="shared" si="27"/>
        <v>#REF!</v>
      </c>
      <c r="I304" s="18" t="e">
        <f t="shared" si="27"/>
        <v>#REF!</v>
      </c>
      <c r="J304" s="18" t="e">
        <f t="shared" si="27"/>
        <v>#REF!</v>
      </c>
      <c r="K304" s="18" t="e">
        <f t="shared" si="27"/>
        <v>#REF!</v>
      </c>
      <c r="L304" s="18" t="e">
        <f t="shared" si="27"/>
        <v>#REF!</v>
      </c>
      <c r="M304" s="18" t="e">
        <f t="shared" si="27"/>
        <v>#REF!</v>
      </c>
      <c r="N304" s="18" t="e">
        <f t="shared" si="27"/>
        <v>#REF!</v>
      </c>
      <c r="O304" s="18" t="e">
        <f t="shared" si="27"/>
        <v>#REF!</v>
      </c>
      <c r="P304" s="18" t="e">
        <f t="shared" si="27"/>
        <v>#REF!</v>
      </c>
      <c r="Q304" s="18" t="e">
        <f t="shared" si="27"/>
        <v>#REF!</v>
      </c>
      <c r="R304" s="18" t="e">
        <f t="shared" si="27"/>
        <v>#REF!</v>
      </c>
      <c r="S304" s="18" t="e">
        <f t="shared" si="27"/>
        <v>#REF!</v>
      </c>
      <c r="T304" s="18" t="e">
        <f t="shared" si="27"/>
        <v>#REF!</v>
      </c>
      <c r="U304" s="18" t="e">
        <f t="shared" si="27"/>
        <v>#REF!</v>
      </c>
      <c r="V304" s="18" t="e">
        <f t="shared" si="27"/>
        <v>#REF!</v>
      </c>
      <c r="X304" s="113"/>
    </row>
    <row r="305" spans="1:24" s="25" customFormat="1" ht="18.75" outlineLevel="6">
      <c r="A305" s="16" t="s">
        <v>44</v>
      </c>
      <c r="B305" s="17" t="s">
        <v>20</v>
      </c>
      <c r="C305" s="17" t="s">
        <v>245</v>
      </c>
      <c r="D305" s="17" t="s">
        <v>5</v>
      </c>
      <c r="E305" s="17"/>
      <c r="F305" s="107">
        <f>F310+F306</f>
        <v>120816.88614</v>
      </c>
      <c r="G305" s="90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X305" s="113"/>
    </row>
    <row r="306" spans="1:24" s="25" customFormat="1" ht="31.5" outlineLevel="6">
      <c r="A306" s="22" t="s">
        <v>134</v>
      </c>
      <c r="B306" s="9" t="s">
        <v>20</v>
      </c>
      <c r="C306" s="9" t="s">
        <v>246</v>
      </c>
      <c r="D306" s="9" t="s">
        <v>5</v>
      </c>
      <c r="E306" s="9"/>
      <c r="F306" s="67">
        <f>F307</f>
        <v>144.80628</v>
      </c>
      <c r="G306" s="90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X306" s="113"/>
    </row>
    <row r="307" spans="1:24" s="25" customFormat="1" ht="31.5" outlineLevel="6">
      <c r="A307" s="22" t="s">
        <v>136</v>
      </c>
      <c r="B307" s="9" t="s">
        <v>20</v>
      </c>
      <c r="C307" s="9" t="s">
        <v>247</v>
      </c>
      <c r="D307" s="9" t="s">
        <v>5</v>
      </c>
      <c r="E307" s="9"/>
      <c r="F307" s="67">
        <f>F308</f>
        <v>144.80628</v>
      </c>
      <c r="G307" s="90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X307" s="113"/>
    </row>
    <row r="308" spans="1:24" s="25" customFormat="1" ht="31.5" outlineLevel="6">
      <c r="A308" s="47" t="s">
        <v>371</v>
      </c>
      <c r="B308" s="19" t="s">
        <v>20</v>
      </c>
      <c r="C308" s="19" t="s">
        <v>251</v>
      </c>
      <c r="D308" s="19" t="s">
        <v>5</v>
      </c>
      <c r="E308" s="19"/>
      <c r="F308" s="68">
        <f>F309</f>
        <v>144.80628</v>
      </c>
      <c r="G308" s="90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X308" s="113"/>
    </row>
    <row r="309" spans="1:24" s="25" customFormat="1" ht="18.75" outlineLevel="6">
      <c r="A309" s="5" t="s">
        <v>138</v>
      </c>
      <c r="B309" s="6" t="s">
        <v>20</v>
      </c>
      <c r="C309" s="6" t="s">
        <v>251</v>
      </c>
      <c r="D309" s="6" t="s">
        <v>85</v>
      </c>
      <c r="E309" s="6"/>
      <c r="F309" s="104">
        <v>144.80628</v>
      </c>
      <c r="G309" s="90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X309" s="113"/>
    </row>
    <row r="310" spans="1:24" s="25" customFormat="1" ht="15.75" outlineLevel="6">
      <c r="A310" s="57" t="s">
        <v>221</v>
      </c>
      <c r="B310" s="9" t="s">
        <v>20</v>
      </c>
      <c r="C310" s="9" t="s">
        <v>285</v>
      </c>
      <c r="D310" s="9" t="s">
        <v>5</v>
      </c>
      <c r="E310" s="9"/>
      <c r="F310" s="67">
        <f>F311+F327+F331</f>
        <v>120672.07986</v>
      </c>
      <c r="G310" s="94">
        <f aca="true" t="shared" si="28" ref="G310:V310">G311</f>
        <v>0</v>
      </c>
      <c r="H310" s="10">
        <f t="shared" si="28"/>
        <v>0</v>
      </c>
      <c r="I310" s="10">
        <f t="shared" si="28"/>
        <v>0</v>
      </c>
      <c r="J310" s="10">
        <f t="shared" si="28"/>
        <v>0</v>
      </c>
      <c r="K310" s="10">
        <f t="shared" si="28"/>
        <v>0</v>
      </c>
      <c r="L310" s="10">
        <f t="shared" si="28"/>
        <v>0</v>
      </c>
      <c r="M310" s="10">
        <f t="shared" si="28"/>
        <v>0</v>
      </c>
      <c r="N310" s="10">
        <f t="shared" si="28"/>
        <v>0</v>
      </c>
      <c r="O310" s="10">
        <f t="shared" si="28"/>
        <v>0</v>
      </c>
      <c r="P310" s="10">
        <f t="shared" si="28"/>
        <v>0</v>
      </c>
      <c r="Q310" s="10">
        <f t="shared" si="28"/>
        <v>0</v>
      </c>
      <c r="R310" s="10">
        <f t="shared" si="28"/>
        <v>0</v>
      </c>
      <c r="S310" s="10">
        <f t="shared" si="28"/>
        <v>0</v>
      </c>
      <c r="T310" s="10">
        <f t="shared" si="28"/>
        <v>0</v>
      </c>
      <c r="U310" s="10">
        <f t="shared" si="28"/>
        <v>0</v>
      </c>
      <c r="V310" s="10">
        <f t="shared" si="28"/>
        <v>0</v>
      </c>
      <c r="X310" s="113"/>
    </row>
    <row r="311" spans="1:24" s="25" customFormat="1" ht="19.5" customHeight="1" outlineLevel="6">
      <c r="A311" s="57" t="s">
        <v>154</v>
      </c>
      <c r="B311" s="12" t="s">
        <v>20</v>
      </c>
      <c r="C311" s="12" t="s">
        <v>286</v>
      </c>
      <c r="D311" s="12" t="s">
        <v>5</v>
      </c>
      <c r="E311" s="12"/>
      <c r="F311" s="71">
        <f>F312+F315+F318+F324+F321</f>
        <v>120672.07986</v>
      </c>
      <c r="G311" s="92">
        <f aca="true" t="shared" si="29" ref="G311:V311">G312</f>
        <v>0</v>
      </c>
      <c r="H311" s="13">
        <f t="shared" si="29"/>
        <v>0</v>
      </c>
      <c r="I311" s="13">
        <f t="shared" si="29"/>
        <v>0</v>
      </c>
      <c r="J311" s="13">
        <f t="shared" si="29"/>
        <v>0</v>
      </c>
      <c r="K311" s="13">
        <f t="shared" si="29"/>
        <v>0</v>
      </c>
      <c r="L311" s="13">
        <f t="shared" si="29"/>
        <v>0</v>
      </c>
      <c r="M311" s="13">
        <f t="shared" si="29"/>
        <v>0</v>
      </c>
      <c r="N311" s="13">
        <f t="shared" si="29"/>
        <v>0</v>
      </c>
      <c r="O311" s="13">
        <f t="shared" si="29"/>
        <v>0</v>
      </c>
      <c r="P311" s="13">
        <f t="shared" si="29"/>
        <v>0</v>
      </c>
      <c r="Q311" s="13">
        <f t="shared" si="29"/>
        <v>0</v>
      </c>
      <c r="R311" s="13">
        <f t="shared" si="29"/>
        <v>0</v>
      </c>
      <c r="S311" s="13">
        <f t="shared" si="29"/>
        <v>0</v>
      </c>
      <c r="T311" s="13">
        <f t="shared" si="29"/>
        <v>0</v>
      </c>
      <c r="U311" s="13">
        <f t="shared" si="29"/>
        <v>0</v>
      </c>
      <c r="V311" s="13">
        <f t="shared" si="29"/>
        <v>0</v>
      </c>
      <c r="X311" s="113"/>
    </row>
    <row r="312" spans="1:24" s="25" customFormat="1" ht="31.5" outlineLevel="6">
      <c r="A312" s="47" t="s">
        <v>155</v>
      </c>
      <c r="B312" s="19" t="s">
        <v>20</v>
      </c>
      <c r="C312" s="19" t="s">
        <v>287</v>
      </c>
      <c r="D312" s="19" t="s">
        <v>5</v>
      </c>
      <c r="E312" s="19"/>
      <c r="F312" s="68">
        <f>F313</f>
        <v>40826</v>
      </c>
      <c r="G312" s="93">
        <f aca="true" t="shared" si="30" ref="G312:V312">G314</f>
        <v>0</v>
      </c>
      <c r="H312" s="7">
        <f t="shared" si="30"/>
        <v>0</v>
      </c>
      <c r="I312" s="7">
        <f t="shared" si="30"/>
        <v>0</v>
      </c>
      <c r="J312" s="7">
        <f t="shared" si="30"/>
        <v>0</v>
      </c>
      <c r="K312" s="7">
        <f t="shared" si="30"/>
        <v>0</v>
      </c>
      <c r="L312" s="7">
        <f t="shared" si="30"/>
        <v>0</v>
      </c>
      <c r="M312" s="7">
        <f t="shared" si="30"/>
        <v>0</v>
      </c>
      <c r="N312" s="7">
        <f t="shared" si="30"/>
        <v>0</v>
      </c>
      <c r="O312" s="7">
        <f t="shared" si="30"/>
        <v>0</v>
      </c>
      <c r="P312" s="7">
        <f t="shared" si="30"/>
        <v>0</v>
      </c>
      <c r="Q312" s="7">
        <f t="shared" si="30"/>
        <v>0</v>
      </c>
      <c r="R312" s="7">
        <f t="shared" si="30"/>
        <v>0</v>
      </c>
      <c r="S312" s="7">
        <f t="shared" si="30"/>
        <v>0</v>
      </c>
      <c r="T312" s="7">
        <f t="shared" si="30"/>
        <v>0</v>
      </c>
      <c r="U312" s="7">
        <f t="shared" si="30"/>
        <v>0</v>
      </c>
      <c r="V312" s="7">
        <f t="shared" si="30"/>
        <v>0</v>
      </c>
      <c r="X312" s="113"/>
    </row>
    <row r="313" spans="1:24" s="25" customFormat="1" ht="15.75" outlineLevel="6">
      <c r="A313" s="5" t="s">
        <v>119</v>
      </c>
      <c r="B313" s="6" t="s">
        <v>20</v>
      </c>
      <c r="C313" s="6" t="s">
        <v>287</v>
      </c>
      <c r="D313" s="6" t="s">
        <v>120</v>
      </c>
      <c r="E313" s="6"/>
      <c r="F313" s="69">
        <f>F314</f>
        <v>40826</v>
      </c>
      <c r="G313" s="93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113"/>
    </row>
    <row r="314" spans="1:24" s="25" customFormat="1" ht="47.25" outlineLevel="6">
      <c r="A314" s="49" t="s">
        <v>198</v>
      </c>
      <c r="B314" s="45" t="s">
        <v>20</v>
      </c>
      <c r="C314" s="45" t="s">
        <v>287</v>
      </c>
      <c r="D314" s="45" t="s">
        <v>85</v>
      </c>
      <c r="E314" s="45"/>
      <c r="F314" s="70">
        <f>39800+1026</f>
        <v>40826</v>
      </c>
      <c r="G314" s="93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113">
        <v>1026</v>
      </c>
    </row>
    <row r="315" spans="1:24" s="25" customFormat="1" ht="63" outlineLevel="6">
      <c r="A315" s="55" t="s">
        <v>157</v>
      </c>
      <c r="B315" s="19" t="s">
        <v>20</v>
      </c>
      <c r="C315" s="19" t="s">
        <v>288</v>
      </c>
      <c r="D315" s="19" t="s">
        <v>5</v>
      </c>
      <c r="E315" s="19"/>
      <c r="F315" s="68">
        <f>F316</f>
        <v>77780</v>
      </c>
      <c r="G315" s="93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113"/>
    </row>
    <row r="316" spans="1:24" s="25" customFormat="1" ht="15.75" outlineLevel="6">
      <c r="A316" s="5" t="s">
        <v>119</v>
      </c>
      <c r="B316" s="6" t="s">
        <v>20</v>
      </c>
      <c r="C316" s="6" t="s">
        <v>288</v>
      </c>
      <c r="D316" s="6" t="s">
        <v>120</v>
      </c>
      <c r="E316" s="6"/>
      <c r="F316" s="69">
        <f>F317</f>
        <v>77780</v>
      </c>
      <c r="G316" s="93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113"/>
    </row>
    <row r="317" spans="1:24" s="25" customFormat="1" ht="47.25" outlineLevel="6">
      <c r="A317" s="49" t="s">
        <v>198</v>
      </c>
      <c r="B317" s="45" t="s">
        <v>20</v>
      </c>
      <c r="C317" s="45" t="s">
        <v>288</v>
      </c>
      <c r="D317" s="45" t="s">
        <v>85</v>
      </c>
      <c r="E317" s="45"/>
      <c r="F317" s="70">
        <v>77780</v>
      </c>
      <c r="G317" s="93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113"/>
    </row>
    <row r="318" spans="1:24" s="25" customFormat="1" ht="31.5" outlineLevel="6">
      <c r="A318" s="55" t="s">
        <v>159</v>
      </c>
      <c r="B318" s="19" t="s">
        <v>20</v>
      </c>
      <c r="C318" s="19" t="s">
        <v>289</v>
      </c>
      <c r="D318" s="19" t="s">
        <v>5</v>
      </c>
      <c r="E318" s="19"/>
      <c r="F318" s="68">
        <f>F319</f>
        <v>788.96</v>
      </c>
      <c r="G318" s="93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113"/>
    </row>
    <row r="319" spans="1:24" s="25" customFormat="1" ht="15.75" outlineLevel="6">
      <c r="A319" s="5" t="s">
        <v>119</v>
      </c>
      <c r="B319" s="6" t="s">
        <v>20</v>
      </c>
      <c r="C319" s="6" t="s">
        <v>289</v>
      </c>
      <c r="D319" s="6" t="s">
        <v>120</v>
      </c>
      <c r="E319" s="6"/>
      <c r="F319" s="69">
        <f>F320</f>
        <v>788.96</v>
      </c>
      <c r="G319" s="93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113"/>
    </row>
    <row r="320" spans="1:24" s="25" customFormat="1" ht="15.75" outlineLevel="6">
      <c r="A320" s="49" t="s">
        <v>86</v>
      </c>
      <c r="B320" s="45" t="s">
        <v>20</v>
      </c>
      <c r="C320" s="45" t="s">
        <v>289</v>
      </c>
      <c r="D320" s="45" t="s">
        <v>87</v>
      </c>
      <c r="E320" s="45"/>
      <c r="F320" s="70">
        <v>788.96</v>
      </c>
      <c r="G320" s="93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113"/>
    </row>
    <row r="321" spans="1:24" s="25" customFormat="1" ht="47.25" outlineLevel="6">
      <c r="A321" s="100" t="s">
        <v>415</v>
      </c>
      <c r="B321" s="19" t="s">
        <v>20</v>
      </c>
      <c r="C321" s="19" t="s">
        <v>416</v>
      </c>
      <c r="D321" s="19" t="s">
        <v>5</v>
      </c>
      <c r="E321" s="19"/>
      <c r="F321" s="68">
        <f>F322</f>
        <v>1043.4</v>
      </c>
      <c r="G321" s="93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113"/>
    </row>
    <row r="322" spans="1:24" s="25" customFormat="1" ht="15.75" outlineLevel="6">
      <c r="A322" s="5" t="s">
        <v>119</v>
      </c>
      <c r="B322" s="6" t="s">
        <v>20</v>
      </c>
      <c r="C322" s="6" t="s">
        <v>416</v>
      </c>
      <c r="D322" s="6" t="s">
        <v>120</v>
      </c>
      <c r="E322" s="6"/>
      <c r="F322" s="69">
        <f>F323</f>
        <v>1043.4</v>
      </c>
      <c r="G322" s="93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113"/>
    </row>
    <row r="323" spans="1:24" s="25" customFormat="1" ht="15.75" outlineLevel="6">
      <c r="A323" s="101" t="s">
        <v>86</v>
      </c>
      <c r="B323" s="45" t="s">
        <v>20</v>
      </c>
      <c r="C323" s="45" t="s">
        <v>416</v>
      </c>
      <c r="D323" s="45" t="s">
        <v>87</v>
      </c>
      <c r="E323" s="45"/>
      <c r="F323" s="70">
        <v>1043.4</v>
      </c>
      <c r="G323" s="93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113"/>
    </row>
    <row r="324" spans="1:24" s="25" customFormat="1" ht="51" customHeight="1" outlineLevel="6">
      <c r="A324" s="55" t="s">
        <v>395</v>
      </c>
      <c r="B324" s="19" t="s">
        <v>20</v>
      </c>
      <c r="C324" s="19" t="s">
        <v>394</v>
      </c>
      <c r="D324" s="19" t="s">
        <v>5</v>
      </c>
      <c r="E324" s="19"/>
      <c r="F324" s="68">
        <f>F325</f>
        <v>233.71986</v>
      </c>
      <c r="G324" s="93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113"/>
    </row>
    <row r="325" spans="1:24" s="25" customFormat="1" ht="15.75" outlineLevel="6">
      <c r="A325" s="5" t="s">
        <v>119</v>
      </c>
      <c r="B325" s="6" t="s">
        <v>20</v>
      </c>
      <c r="C325" s="6" t="s">
        <v>394</v>
      </c>
      <c r="D325" s="6" t="s">
        <v>120</v>
      </c>
      <c r="E325" s="6"/>
      <c r="F325" s="69">
        <f>F326</f>
        <v>233.71986</v>
      </c>
      <c r="G325" s="93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113"/>
    </row>
    <row r="326" spans="1:24" s="25" customFormat="1" ht="15.75" outlineLevel="6">
      <c r="A326" s="49" t="s">
        <v>86</v>
      </c>
      <c r="B326" s="45" t="s">
        <v>20</v>
      </c>
      <c r="C326" s="45" t="s">
        <v>394</v>
      </c>
      <c r="D326" s="45" t="s">
        <v>87</v>
      </c>
      <c r="E326" s="45"/>
      <c r="F326" s="105">
        <v>233.71986</v>
      </c>
      <c r="G326" s="93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113"/>
    </row>
    <row r="327" spans="1:24" s="25" customFormat="1" ht="31.5" outlineLevel="6">
      <c r="A327" s="22" t="s">
        <v>222</v>
      </c>
      <c r="B327" s="9" t="s">
        <v>20</v>
      </c>
      <c r="C327" s="9" t="s">
        <v>290</v>
      </c>
      <c r="D327" s="9" t="s">
        <v>5</v>
      </c>
      <c r="E327" s="9"/>
      <c r="F327" s="67">
        <f>F328</f>
        <v>0</v>
      </c>
      <c r="G327" s="93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113"/>
    </row>
    <row r="328" spans="1:24" s="25" customFormat="1" ht="31.5" outlineLevel="6">
      <c r="A328" s="55" t="s">
        <v>156</v>
      </c>
      <c r="B328" s="19" t="s">
        <v>20</v>
      </c>
      <c r="C328" s="19" t="s">
        <v>291</v>
      </c>
      <c r="D328" s="19" t="s">
        <v>5</v>
      </c>
      <c r="E328" s="19"/>
      <c r="F328" s="68">
        <f>F329</f>
        <v>0</v>
      </c>
      <c r="G328" s="93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113"/>
    </row>
    <row r="329" spans="1:24" s="25" customFormat="1" ht="15.75" outlineLevel="6">
      <c r="A329" s="5" t="s">
        <v>119</v>
      </c>
      <c r="B329" s="6" t="s">
        <v>20</v>
      </c>
      <c r="C329" s="6" t="s">
        <v>291</v>
      </c>
      <c r="D329" s="6" t="s">
        <v>120</v>
      </c>
      <c r="E329" s="6"/>
      <c r="F329" s="69">
        <f>F330</f>
        <v>0</v>
      </c>
      <c r="G329" s="93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113"/>
    </row>
    <row r="330" spans="1:24" s="25" customFormat="1" ht="15.75" outlineLevel="6">
      <c r="A330" s="49" t="s">
        <v>86</v>
      </c>
      <c r="B330" s="45" t="s">
        <v>20</v>
      </c>
      <c r="C330" s="45" t="s">
        <v>291</v>
      </c>
      <c r="D330" s="45" t="s">
        <v>87</v>
      </c>
      <c r="E330" s="45"/>
      <c r="F330" s="70">
        <v>0</v>
      </c>
      <c r="G330" s="9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113"/>
    </row>
    <row r="331" spans="1:24" s="25" customFormat="1" ht="15.75" outlineLevel="6">
      <c r="A331" s="22" t="s">
        <v>358</v>
      </c>
      <c r="B331" s="9" t="s">
        <v>20</v>
      </c>
      <c r="C331" s="9" t="s">
        <v>360</v>
      </c>
      <c r="D331" s="9" t="s">
        <v>5</v>
      </c>
      <c r="E331" s="9"/>
      <c r="F331" s="67">
        <f>F332</f>
        <v>0</v>
      </c>
      <c r="G331" s="93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113"/>
    </row>
    <row r="332" spans="1:24" s="25" customFormat="1" ht="15.75" outlineLevel="6">
      <c r="A332" s="55" t="s">
        <v>359</v>
      </c>
      <c r="B332" s="19" t="s">
        <v>20</v>
      </c>
      <c r="C332" s="19" t="s">
        <v>369</v>
      </c>
      <c r="D332" s="19" t="s">
        <v>5</v>
      </c>
      <c r="E332" s="19"/>
      <c r="F332" s="68">
        <f>F333</f>
        <v>0</v>
      </c>
      <c r="G332" s="93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113"/>
    </row>
    <row r="333" spans="1:24" s="25" customFormat="1" ht="15.75" outlineLevel="6">
      <c r="A333" s="5" t="s">
        <v>119</v>
      </c>
      <c r="B333" s="6" t="s">
        <v>20</v>
      </c>
      <c r="C333" s="6" t="s">
        <v>369</v>
      </c>
      <c r="D333" s="6" t="s">
        <v>120</v>
      </c>
      <c r="E333" s="6"/>
      <c r="F333" s="69">
        <f>F334</f>
        <v>0</v>
      </c>
      <c r="G333" s="93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113"/>
    </row>
    <row r="334" spans="1:24" s="25" customFormat="1" ht="15.75" outlineLevel="6">
      <c r="A334" s="49" t="s">
        <v>86</v>
      </c>
      <c r="B334" s="45" t="s">
        <v>20</v>
      </c>
      <c r="C334" s="45" t="s">
        <v>369</v>
      </c>
      <c r="D334" s="45" t="s">
        <v>87</v>
      </c>
      <c r="E334" s="45"/>
      <c r="F334" s="70">
        <v>0</v>
      </c>
      <c r="G334" s="93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113"/>
    </row>
    <row r="335" spans="1:24" s="25" customFormat="1" ht="15.75" outlineLevel="6">
      <c r="A335" s="58" t="s">
        <v>43</v>
      </c>
      <c r="B335" s="31" t="s">
        <v>21</v>
      </c>
      <c r="C335" s="31" t="s">
        <v>245</v>
      </c>
      <c r="D335" s="31" t="s">
        <v>5</v>
      </c>
      <c r="E335" s="31"/>
      <c r="F335" s="109">
        <f>F336+F340+F369</f>
        <v>334020.85161</v>
      </c>
      <c r="G335" s="94" t="e">
        <f>G341+#REF!+G383+#REF!+#REF!+#REF!+#REF!</f>
        <v>#REF!</v>
      </c>
      <c r="H335" s="10" t="e">
        <f>H341+#REF!+H383+#REF!+#REF!+#REF!+#REF!</f>
        <v>#REF!</v>
      </c>
      <c r="I335" s="10" t="e">
        <f>I341+#REF!+I383+#REF!+#REF!+#REF!+#REF!</f>
        <v>#REF!</v>
      </c>
      <c r="J335" s="10" t="e">
        <f>J341+#REF!+J383+#REF!+#REF!+#REF!+#REF!</f>
        <v>#REF!</v>
      </c>
      <c r="K335" s="10" t="e">
        <f>K341+#REF!+K383+#REF!+#REF!+#REF!+#REF!</f>
        <v>#REF!</v>
      </c>
      <c r="L335" s="10" t="e">
        <f>L341+#REF!+L383+#REF!+#REF!+#REF!+#REF!</f>
        <v>#REF!</v>
      </c>
      <c r="M335" s="10" t="e">
        <f>M341+#REF!+M383+#REF!+#REF!+#REF!+#REF!</f>
        <v>#REF!</v>
      </c>
      <c r="N335" s="10" t="e">
        <f>N341+#REF!+N383+#REF!+#REF!+#REF!+#REF!</f>
        <v>#REF!</v>
      </c>
      <c r="O335" s="10" t="e">
        <f>O341+#REF!+O383+#REF!+#REF!+#REF!+#REF!</f>
        <v>#REF!</v>
      </c>
      <c r="P335" s="10" t="e">
        <f>P341+#REF!+P383+#REF!+#REF!+#REF!+#REF!</f>
        <v>#REF!</v>
      </c>
      <c r="Q335" s="10" t="e">
        <f>Q341+#REF!+Q383+#REF!+#REF!+#REF!+#REF!</f>
        <v>#REF!</v>
      </c>
      <c r="R335" s="10" t="e">
        <f>R341+#REF!+R383+#REF!+#REF!+#REF!+#REF!</f>
        <v>#REF!</v>
      </c>
      <c r="S335" s="10" t="e">
        <f>S341+#REF!+S383+#REF!+#REF!+#REF!+#REF!</f>
        <v>#REF!</v>
      </c>
      <c r="T335" s="10" t="e">
        <f>T341+#REF!+T383+#REF!+#REF!+#REF!+#REF!</f>
        <v>#REF!</v>
      </c>
      <c r="U335" s="10" t="e">
        <f>U341+#REF!+U383+#REF!+#REF!+#REF!+#REF!</f>
        <v>#REF!</v>
      </c>
      <c r="V335" s="10" t="e">
        <f>V341+#REF!+V383+#REF!+#REF!+#REF!+#REF!</f>
        <v>#REF!</v>
      </c>
      <c r="X335" s="113"/>
    </row>
    <row r="336" spans="1:24" s="25" customFormat="1" ht="31.5" outlineLevel="6">
      <c r="A336" s="22" t="s">
        <v>134</v>
      </c>
      <c r="B336" s="9" t="s">
        <v>21</v>
      </c>
      <c r="C336" s="9" t="s">
        <v>246</v>
      </c>
      <c r="D336" s="9" t="s">
        <v>5</v>
      </c>
      <c r="E336" s="9"/>
      <c r="F336" s="67">
        <f>F337</f>
        <v>946.194</v>
      </c>
      <c r="G336" s="94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X336" s="113"/>
    </row>
    <row r="337" spans="1:24" s="25" customFormat="1" ht="31.5" outlineLevel="6">
      <c r="A337" s="22" t="s">
        <v>136</v>
      </c>
      <c r="B337" s="9" t="s">
        <v>21</v>
      </c>
      <c r="C337" s="9" t="s">
        <v>247</v>
      </c>
      <c r="D337" s="9" t="s">
        <v>5</v>
      </c>
      <c r="E337" s="9"/>
      <c r="F337" s="67">
        <f>F338</f>
        <v>946.194</v>
      </c>
      <c r="G337" s="94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X337" s="113"/>
    </row>
    <row r="338" spans="1:24" s="25" customFormat="1" ht="18.75" customHeight="1" outlineLevel="6">
      <c r="A338" s="47" t="s">
        <v>138</v>
      </c>
      <c r="B338" s="19" t="s">
        <v>21</v>
      </c>
      <c r="C338" s="19" t="s">
        <v>251</v>
      </c>
      <c r="D338" s="19" t="s">
        <v>5</v>
      </c>
      <c r="E338" s="19"/>
      <c r="F338" s="68">
        <f>F339</f>
        <v>946.194</v>
      </c>
      <c r="G338" s="94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X338" s="113"/>
    </row>
    <row r="339" spans="1:24" s="25" customFormat="1" ht="47.25" outlineLevel="6">
      <c r="A339" s="5" t="s">
        <v>198</v>
      </c>
      <c r="B339" s="6" t="s">
        <v>21</v>
      </c>
      <c r="C339" s="6" t="s">
        <v>251</v>
      </c>
      <c r="D339" s="6" t="s">
        <v>85</v>
      </c>
      <c r="E339" s="6"/>
      <c r="F339" s="69">
        <v>946.194</v>
      </c>
      <c r="G339" s="94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X339" s="113"/>
    </row>
    <row r="340" spans="1:24" s="25" customFormat="1" ht="15.75" outlineLevel="6">
      <c r="A340" s="57" t="s">
        <v>221</v>
      </c>
      <c r="B340" s="9" t="s">
        <v>21</v>
      </c>
      <c r="C340" s="9" t="s">
        <v>285</v>
      </c>
      <c r="D340" s="9" t="s">
        <v>5</v>
      </c>
      <c r="E340" s="9"/>
      <c r="F340" s="67">
        <f>F341</f>
        <v>333074.65761</v>
      </c>
      <c r="G340" s="94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X340" s="113"/>
    </row>
    <row r="341" spans="1:24" s="25" customFormat="1" ht="15.75" outlineLevel="6">
      <c r="A341" s="23" t="s">
        <v>158</v>
      </c>
      <c r="B341" s="12" t="s">
        <v>21</v>
      </c>
      <c r="C341" s="12" t="s">
        <v>292</v>
      </c>
      <c r="D341" s="12" t="s">
        <v>5</v>
      </c>
      <c r="E341" s="12"/>
      <c r="F341" s="84">
        <f>F342+F345+F348+F351+F354+F363+F366+F357+F360</f>
        <v>333074.65761</v>
      </c>
      <c r="G341" s="92" t="e">
        <f>#REF!</f>
        <v>#REF!</v>
      </c>
      <c r="H341" s="13" t="e">
        <f>#REF!</f>
        <v>#REF!</v>
      </c>
      <c r="I341" s="13" t="e">
        <f>#REF!</f>
        <v>#REF!</v>
      </c>
      <c r="J341" s="13" t="e">
        <f>#REF!</f>
        <v>#REF!</v>
      </c>
      <c r="K341" s="13" t="e">
        <f>#REF!</f>
        <v>#REF!</v>
      </c>
      <c r="L341" s="13" t="e">
        <f>#REF!</f>
        <v>#REF!</v>
      </c>
      <c r="M341" s="13" t="e">
        <f>#REF!</f>
        <v>#REF!</v>
      </c>
      <c r="N341" s="13" t="e">
        <f>#REF!</f>
        <v>#REF!</v>
      </c>
      <c r="O341" s="13" t="e">
        <f>#REF!</f>
        <v>#REF!</v>
      </c>
      <c r="P341" s="13" t="e">
        <f>#REF!</f>
        <v>#REF!</v>
      </c>
      <c r="Q341" s="13" t="e">
        <f>#REF!</f>
        <v>#REF!</v>
      </c>
      <c r="R341" s="13" t="e">
        <f>#REF!</f>
        <v>#REF!</v>
      </c>
      <c r="S341" s="13" t="e">
        <f>#REF!</f>
        <v>#REF!</v>
      </c>
      <c r="T341" s="13" t="e">
        <f>#REF!</f>
        <v>#REF!</v>
      </c>
      <c r="U341" s="13" t="e">
        <f>#REF!</f>
        <v>#REF!</v>
      </c>
      <c r="V341" s="13" t="e">
        <f>#REF!</f>
        <v>#REF!</v>
      </c>
      <c r="X341" s="113"/>
    </row>
    <row r="342" spans="1:24" s="25" customFormat="1" ht="31.5" outlineLevel="6">
      <c r="A342" s="47" t="s">
        <v>155</v>
      </c>
      <c r="B342" s="19" t="s">
        <v>21</v>
      </c>
      <c r="C342" s="19" t="s">
        <v>293</v>
      </c>
      <c r="D342" s="19" t="s">
        <v>5</v>
      </c>
      <c r="E342" s="19"/>
      <c r="F342" s="80">
        <f>F343</f>
        <v>85387.6</v>
      </c>
      <c r="G342" s="93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113"/>
    </row>
    <row r="343" spans="1:24" s="25" customFormat="1" ht="15.75" outlineLevel="6">
      <c r="A343" s="5" t="s">
        <v>119</v>
      </c>
      <c r="B343" s="6" t="s">
        <v>21</v>
      </c>
      <c r="C343" s="6" t="s">
        <v>293</v>
      </c>
      <c r="D343" s="6" t="s">
        <v>120</v>
      </c>
      <c r="E343" s="6"/>
      <c r="F343" s="81">
        <f>F344</f>
        <v>85387.6</v>
      </c>
      <c r="G343" s="93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113"/>
    </row>
    <row r="344" spans="1:24" s="25" customFormat="1" ht="47.25" outlineLevel="6">
      <c r="A344" s="49" t="s">
        <v>198</v>
      </c>
      <c r="B344" s="45" t="s">
        <v>21</v>
      </c>
      <c r="C344" s="45" t="s">
        <v>293</v>
      </c>
      <c r="D344" s="45" t="s">
        <v>85</v>
      </c>
      <c r="E344" s="45"/>
      <c r="F344" s="82">
        <f>81947.6+3440</f>
        <v>85387.6</v>
      </c>
      <c r="G344" s="93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113">
        <v>3440</v>
      </c>
    </row>
    <row r="345" spans="1:24" s="25" customFormat="1" ht="31.5" outlineLevel="6">
      <c r="A345" s="55" t="s">
        <v>195</v>
      </c>
      <c r="B345" s="19" t="s">
        <v>21</v>
      </c>
      <c r="C345" s="19" t="s">
        <v>334</v>
      </c>
      <c r="D345" s="19" t="s">
        <v>5</v>
      </c>
      <c r="E345" s="19"/>
      <c r="F345" s="80">
        <f>F346</f>
        <v>901.95335</v>
      </c>
      <c r="G345" s="93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113"/>
    </row>
    <row r="346" spans="1:24" s="25" customFormat="1" ht="15.75" outlineLevel="6">
      <c r="A346" s="5" t="s">
        <v>119</v>
      </c>
      <c r="B346" s="6" t="s">
        <v>21</v>
      </c>
      <c r="C346" s="6" t="s">
        <v>334</v>
      </c>
      <c r="D346" s="6" t="s">
        <v>120</v>
      </c>
      <c r="E346" s="6"/>
      <c r="F346" s="81">
        <f>F347</f>
        <v>901.95335</v>
      </c>
      <c r="G346" s="93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113"/>
    </row>
    <row r="347" spans="1:24" s="25" customFormat="1" ht="15.75" outlineLevel="6">
      <c r="A347" s="49" t="s">
        <v>86</v>
      </c>
      <c r="B347" s="45" t="s">
        <v>21</v>
      </c>
      <c r="C347" s="45" t="s">
        <v>334</v>
      </c>
      <c r="D347" s="45" t="s">
        <v>87</v>
      </c>
      <c r="E347" s="45"/>
      <c r="F347" s="82">
        <v>901.95335</v>
      </c>
      <c r="G347" s="93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113"/>
    </row>
    <row r="348" spans="1:24" s="25" customFormat="1" ht="15.75" outlineLevel="6">
      <c r="A348" s="47" t="s">
        <v>428</v>
      </c>
      <c r="B348" s="19" t="s">
        <v>21</v>
      </c>
      <c r="C348" s="19" t="s">
        <v>422</v>
      </c>
      <c r="D348" s="19" t="s">
        <v>5</v>
      </c>
      <c r="E348" s="19"/>
      <c r="F348" s="68">
        <f>F349</f>
        <v>30</v>
      </c>
      <c r="G348" s="93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113"/>
    </row>
    <row r="349" spans="1:24" s="25" customFormat="1" ht="15.75" outlineLevel="6">
      <c r="A349" s="5" t="s">
        <v>119</v>
      </c>
      <c r="B349" s="6" t="s">
        <v>21</v>
      </c>
      <c r="C349" s="6" t="s">
        <v>422</v>
      </c>
      <c r="D349" s="6" t="s">
        <v>120</v>
      </c>
      <c r="E349" s="6"/>
      <c r="F349" s="69">
        <f>F350</f>
        <v>30</v>
      </c>
      <c r="G349" s="93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113"/>
    </row>
    <row r="350" spans="1:24" s="25" customFormat="1" ht="15.75" outlineLevel="6">
      <c r="A350" s="101" t="s">
        <v>86</v>
      </c>
      <c r="B350" s="45" t="s">
        <v>21</v>
      </c>
      <c r="C350" s="77" t="s">
        <v>422</v>
      </c>
      <c r="D350" s="45" t="s">
        <v>87</v>
      </c>
      <c r="E350" s="45"/>
      <c r="F350" s="70">
        <v>30</v>
      </c>
      <c r="G350" s="93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113"/>
    </row>
    <row r="351" spans="1:24" s="25" customFormat="1" ht="31.5" outlineLevel="6">
      <c r="A351" s="50" t="s">
        <v>160</v>
      </c>
      <c r="B351" s="19" t="s">
        <v>21</v>
      </c>
      <c r="C351" s="19" t="s">
        <v>294</v>
      </c>
      <c r="D351" s="19" t="s">
        <v>5</v>
      </c>
      <c r="E351" s="19"/>
      <c r="F351" s="80">
        <f>F352</f>
        <v>5575</v>
      </c>
      <c r="G351" s="93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113"/>
    </row>
    <row r="352" spans="1:24" s="25" customFormat="1" ht="15.75" outlineLevel="6">
      <c r="A352" s="5" t="s">
        <v>119</v>
      </c>
      <c r="B352" s="6" t="s">
        <v>21</v>
      </c>
      <c r="C352" s="6" t="s">
        <v>294</v>
      </c>
      <c r="D352" s="6" t="s">
        <v>120</v>
      </c>
      <c r="E352" s="6"/>
      <c r="F352" s="81">
        <f>F353</f>
        <v>5575</v>
      </c>
      <c r="G352" s="93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113"/>
    </row>
    <row r="353" spans="1:24" s="25" customFormat="1" ht="47.25" outlineLevel="6">
      <c r="A353" s="49" t="s">
        <v>198</v>
      </c>
      <c r="B353" s="45" t="s">
        <v>21</v>
      </c>
      <c r="C353" s="45" t="s">
        <v>294</v>
      </c>
      <c r="D353" s="45" t="s">
        <v>85</v>
      </c>
      <c r="E353" s="45"/>
      <c r="F353" s="82">
        <v>5575</v>
      </c>
      <c r="G353" s="93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113"/>
    </row>
    <row r="354" spans="1:24" s="25" customFormat="1" ht="51" customHeight="1" outlineLevel="6">
      <c r="A354" s="51" t="s">
        <v>161</v>
      </c>
      <c r="B354" s="53" t="s">
        <v>21</v>
      </c>
      <c r="C354" s="53" t="s">
        <v>295</v>
      </c>
      <c r="D354" s="53" t="s">
        <v>5</v>
      </c>
      <c r="E354" s="53"/>
      <c r="F354" s="83">
        <f>F355</f>
        <v>236602.1</v>
      </c>
      <c r="G354" s="93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113"/>
    </row>
    <row r="355" spans="1:24" s="25" customFormat="1" ht="15.75" outlineLevel="6">
      <c r="A355" s="5" t="s">
        <v>119</v>
      </c>
      <c r="B355" s="6" t="s">
        <v>21</v>
      </c>
      <c r="C355" s="6" t="s">
        <v>295</v>
      </c>
      <c r="D355" s="6" t="s">
        <v>120</v>
      </c>
      <c r="E355" s="6"/>
      <c r="F355" s="81">
        <f>F356</f>
        <v>236602.1</v>
      </c>
      <c r="G355" s="93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113"/>
    </row>
    <row r="356" spans="1:24" s="25" customFormat="1" ht="47.25" outlineLevel="6">
      <c r="A356" s="49" t="s">
        <v>198</v>
      </c>
      <c r="B356" s="45" t="s">
        <v>21</v>
      </c>
      <c r="C356" s="45" t="s">
        <v>295</v>
      </c>
      <c r="D356" s="45" t="s">
        <v>85</v>
      </c>
      <c r="E356" s="45"/>
      <c r="F356" s="82">
        <f>235152.1+1450</f>
        <v>236602.1</v>
      </c>
      <c r="G356" s="93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113">
        <v>1450</v>
      </c>
    </row>
    <row r="357" spans="1:24" s="25" customFormat="1" ht="51.75" customHeight="1" outlineLevel="6">
      <c r="A357" s="51" t="s">
        <v>435</v>
      </c>
      <c r="B357" s="53" t="s">
        <v>21</v>
      </c>
      <c r="C357" s="53" t="s">
        <v>434</v>
      </c>
      <c r="D357" s="53" t="s">
        <v>5</v>
      </c>
      <c r="E357" s="53"/>
      <c r="F357" s="83">
        <f>F358</f>
        <v>690.735</v>
      </c>
      <c r="G357" s="93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113"/>
    </row>
    <row r="358" spans="1:24" s="25" customFormat="1" ht="15.75" outlineLevel="6">
      <c r="A358" s="5" t="s">
        <v>119</v>
      </c>
      <c r="B358" s="6" t="s">
        <v>21</v>
      </c>
      <c r="C358" s="6" t="s">
        <v>434</v>
      </c>
      <c r="D358" s="6" t="s">
        <v>120</v>
      </c>
      <c r="E358" s="6"/>
      <c r="F358" s="81">
        <f>F359</f>
        <v>690.735</v>
      </c>
      <c r="G358" s="93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113"/>
    </row>
    <row r="359" spans="1:24" s="25" customFormat="1" ht="15.75" outlineLevel="6">
      <c r="A359" s="101" t="s">
        <v>86</v>
      </c>
      <c r="B359" s="45" t="s">
        <v>21</v>
      </c>
      <c r="C359" s="45" t="s">
        <v>434</v>
      </c>
      <c r="D359" s="45" t="s">
        <v>87</v>
      </c>
      <c r="E359" s="45"/>
      <c r="F359" s="82">
        <v>690.735</v>
      </c>
      <c r="G359" s="93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113">
        <v>690.735</v>
      </c>
    </row>
    <row r="360" spans="1:24" s="25" customFormat="1" ht="47.25" customHeight="1" outlineLevel="6">
      <c r="A360" s="51" t="s">
        <v>437</v>
      </c>
      <c r="B360" s="53" t="s">
        <v>21</v>
      </c>
      <c r="C360" s="53" t="s">
        <v>436</v>
      </c>
      <c r="D360" s="53" t="s">
        <v>5</v>
      </c>
      <c r="E360" s="53"/>
      <c r="F360" s="83">
        <f>F361</f>
        <v>1756.37</v>
      </c>
      <c r="G360" s="93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113"/>
    </row>
    <row r="361" spans="1:24" s="25" customFormat="1" ht="15.75" outlineLevel="6">
      <c r="A361" s="5" t="s">
        <v>119</v>
      </c>
      <c r="B361" s="6" t="s">
        <v>21</v>
      </c>
      <c r="C361" s="6" t="s">
        <v>436</v>
      </c>
      <c r="D361" s="6" t="s">
        <v>120</v>
      </c>
      <c r="E361" s="6"/>
      <c r="F361" s="81">
        <f>F362</f>
        <v>1756.37</v>
      </c>
      <c r="G361" s="93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113"/>
    </row>
    <row r="362" spans="1:24" s="25" customFormat="1" ht="47.25" outlineLevel="6">
      <c r="A362" s="49" t="s">
        <v>198</v>
      </c>
      <c r="B362" s="45" t="s">
        <v>21</v>
      </c>
      <c r="C362" s="45" t="s">
        <v>436</v>
      </c>
      <c r="D362" s="45" t="s">
        <v>85</v>
      </c>
      <c r="E362" s="45"/>
      <c r="F362" s="82">
        <v>1756.37</v>
      </c>
      <c r="G362" s="93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113">
        <v>1756.37</v>
      </c>
    </row>
    <row r="363" spans="1:24" s="25" customFormat="1" ht="47.25" outlineLevel="6">
      <c r="A363" s="55" t="s">
        <v>417</v>
      </c>
      <c r="B363" s="19" t="s">
        <v>21</v>
      </c>
      <c r="C363" s="19" t="s">
        <v>418</v>
      </c>
      <c r="D363" s="19" t="s">
        <v>5</v>
      </c>
      <c r="E363" s="19"/>
      <c r="F363" s="80">
        <f>F364</f>
        <v>1746.838</v>
      </c>
      <c r="G363" s="93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113"/>
    </row>
    <row r="364" spans="1:24" s="25" customFormat="1" ht="15.75" outlineLevel="6">
      <c r="A364" s="5" t="s">
        <v>119</v>
      </c>
      <c r="B364" s="6" t="s">
        <v>21</v>
      </c>
      <c r="C364" s="6" t="s">
        <v>418</v>
      </c>
      <c r="D364" s="6" t="s">
        <v>120</v>
      </c>
      <c r="E364" s="6"/>
      <c r="F364" s="81">
        <f>F365</f>
        <v>1746.838</v>
      </c>
      <c r="G364" s="93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113"/>
    </row>
    <row r="365" spans="1:24" s="25" customFormat="1" ht="15.75" outlineLevel="6">
      <c r="A365" s="101" t="s">
        <v>86</v>
      </c>
      <c r="B365" s="45" t="s">
        <v>21</v>
      </c>
      <c r="C365" s="45" t="s">
        <v>418</v>
      </c>
      <c r="D365" s="45" t="s">
        <v>87</v>
      </c>
      <c r="E365" s="45"/>
      <c r="F365" s="82">
        <v>1746.838</v>
      </c>
      <c r="G365" s="93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113"/>
    </row>
    <row r="366" spans="1:24" s="25" customFormat="1" ht="47.25" customHeight="1" outlineLevel="6">
      <c r="A366" s="55" t="s">
        <v>397</v>
      </c>
      <c r="B366" s="19" t="s">
        <v>21</v>
      </c>
      <c r="C366" s="19" t="s">
        <v>396</v>
      </c>
      <c r="D366" s="19" t="s">
        <v>5</v>
      </c>
      <c r="E366" s="19"/>
      <c r="F366" s="80">
        <f>F367</f>
        <v>384.06126</v>
      </c>
      <c r="G366" s="93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113"/>
    </row>
    <row r="367" spans="1:24" s="25" customFormat="1" ht="15.75" outlineLevel="6">
      <c r="A367" s="5" t="s">
        <v>119</v>
      </c>
      <c r="B367" s="6" t="s">
        <v>21</v>
      </c>
      <c r="C367" s="6" t="s">
        <v>396</v>
      </c>
      <c r="D367" s="6" t="s">
        <v>120</v>
      </c>
      <c r="E367" s="6"/>
      <c r="F367" s="81">
        <f>F368</f>
        <v>384.06126</v>
      </c>
      <c r="G367" s="93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113"/>
    </row>
    <row r="368" spans="1:24" s="25" customFormat="1" ht="15.75" outlineLevel="6">
      <c r="A368" s="49" t="s">
        <v>86</v>
      </c>
      <c r="B368" s="45" t="s">
        <v>21</v>
      </c>
      <c r="C368" s="45" t="s">
        <v>396</v>
      </c>
      <c r="D368" s="45" t="s">
        <v>87</v>
      </c>
      <c r="E368" s="45"/>
      <c r="F368" s="82">
        <v>384.06126</v>
      </c>
      <c r="G368" s="93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113"/>
    </row>
    <row r="369" spans="1:24" s="25" customFormat="1" ht="31.5" outlineLevel="6">
      <c r="A369" s="57" t="s">
        <v>423</v>
      </c>
      <c r="B369" s="9" t="s">
        <v>21</v>
      </c>
      <c r="C369" s="9" t="s">
        <v>352</v>
      </c>
      <c r="D369" s="9" t="s">
        <v>5</v>
      </c>
      <c r="E369" s="9"/>
      <c r="F369" s="76">
        <f>F370</f>
        <v>0</v>
      </c>
      <c r="G369" s="93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113"/>
    </row>
    <row r="370" spans="1:24" s="25" customFormat="1" ht="18.75" outlineLevel="6">
      <c r="A370" s="5" t="s">
        <v>119</v>
      </c>
      <c r="B370" s="6" t="s">
        <v>21</v>
      </c>
      <c r="C370" s="6" t="s">
        <v>354</v>
      </c>
      <c r="D370" s="6" t="s">
        <v>120</v>
      </c>
      <c r="E370" s="59"/>
      <c r="F370" s="74">
        <f>F371</f>
        <v>0</v>
      </c>
      <c r="G370" s="93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113"/>
    </row>
    <row r="371" spans="1:24" s="25" customFormat="1" ht="18.75" outlineLevel="6">
      <c r="A371" s="49" t="s">
        <v>86</v>
      </c>
      <c r="B371" s="45" t="s">
        <v>21</v>
      </c>
      <c r="C371" s="45" t="s">
        <v>354</v>
      </c>
      <c r="D371" s="45" t="s">
        <v>87</v>
      </c>
      <c r="E371" s="60"/>
      <c r="F371" s="75">
        <v>0</v>
      </c>
      <c r="G371" s="93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113"/>
    </row>
    <row r="372" spans="1:24" s="25" customFormat="1" ht="15.75" outlineLevel="6">
      <c r="A372" s="58" t="s">
        <v>372</v>
      </c>
      <c r="B372" s="31" t="s">
        <v>373</v>
      </c>
      <c r="C372" s="31" t="s">
        <v>245</v>
      </c>
      <c r="D372" s="31" t="s">
        <v>5</v>
      </c>
      <c r="E372" s="31"/>
      <c r="F372" s="73">
        <f>F373+F377+F383</f>
        <v>36908.091</v>
      </c>
      <c r="G372" s="9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113"/>
    </row>
    <row r="373" spans="1:24" s="25" customFormat="1" ht="31.5" outlineLevel="6">
      <c r="A373" s="22" t="s">
        <v>134</v>
      </c>
      <c r="B373" s="9" t="s">
        <v>373</v>
      </c>
      <c r="C373" s="9" t="s">
        <v>246</v>
      </c>
      <c r="D373" s="9" t="s">
        <v>5</v>
      </c>
      <c r="E373" s="9"/>
      <c r="F373" s="67">
        <f>F374</f>
        <v>274.00272</v>
      </c>
      <c r="G373" s="94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X373" s="113"/>
    </row>
    <row r="374" spans="1:24" s="25" customFormat="1" ht="31.5" outlineLevel="6">
      <c r="A374" s="22" t="s">
        <v>136</v>
      </c>
      <c r="B374" s="9" t="s">
        <v>373</v>
      </c>
      <c r="C374" s="9" t="s">
        <v>247</v>
      </c>
      <c r="D374" s="9" t="s">
        <v>5</v>
      </c>
      <c r="E374" s="9"/>
      <c r="F374" s="67">
        <f>F375</f>
        <v>274.00272</v>
      </c>
      <c r="G374" s="94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X374" s="113"/>
    </row>
    <row r="375" spans="1:24" s="25" customFormat="1" ht="18.75" customHeight="1" outlineLevel="6">
      <c r="A375" s="47" t="s">
        <v>371</v>
      </c>
      <c r="B375" s="19" t="s">
        <v>373</v>
      </c>
      <c r="C375" s="19" t="s">
        <v>370</v>
      </c>
      <c r="D375" s="19" t="s">
        <v>5</v>
      </c>
      <c r="E375" s="19"/>
      <c r="F375" s="68">
        <f>F376</f>
        <v>274.00272</v>
      </c>
      <c r="G375" s="94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X375" s="113"/>
    </row>
    <row r="376" spans="1:24" s="25" customFormat="1" ht="15.75" outlineLevel="6">
      <c r="A376" s="5" t="s">
        <v>86</v>
      </c>
      <c r="B376" s="6" t="s">
        <v>373</v>
      </c>
      <c r="C376" s="6" t="s">
        <v>370</v>
      </c>
      <c r="D376" s="6" t="s">
        <v>87</v>
      </c>
      <c r="E376" s="6"/>
      <c r="F376" s="69">
        <v>274.00272</v>
      </c>
      <c r="G376" s="94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X376" s="113"/>
    </row>
    <row r="377" spans="1:24" s="25" customFormat="1" ht="15.75" outlineLevel="6">
      <c r="A377" s="57" t="s">
        <v>221</v>
      </c>
      <c r="B377" s="9" t="s">
        <v>373</v>
      </c>
      <c r="C377" s="9" t="s">
        <v>285</v>
      </c>
      <c r="D377" s="9" t="s">
        <v>5</v>
      </c>
      <c r="E377" s="9"/>
      <c r="F377" s="67">
        <f>F378</f>
        <v>24621.091</v>
      </c>
      <c r="G377" s="94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X377" s="113"/>
    </row>
    <row r="378" spans="1:24" s="25" customFormat="1" ht="31.5" outlineLevel="6">
      <c r="A378" s="14" t="s">
        <v>187</v>
      </c>
      <c r="B378" s="9" t="s">
        <v>373</v>
      </c>
      <c r="C378" s="9" t="s">
        <v>296</v>
      </c>
      <c r="D378" s="9" t="s">
        <v>5</v>
      </c>
      <c r="E378" s="9"/>
      <c r="F378" s="85">
        <f>F379</f>
        <v>24621.091</v>
      </c>
      <c r="G378" s="93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113"/>
    </row>
    <row r="379" spans="1:24" s="25" customFormat="1" ht="31.5" outlineLevel="6">
      <c r="A379" s="47" t="s">
        <v>188</v>
      </c>
      <c r="B379" s="19" t="s">
        <v>373</v>
      </c>
      <c r="C379" s="19" t="s">
        <v>297</v>
      </c>
      <c r="D379" s="19" t="s">
        <v>5</v>
      </c>
      <c r="E379" s="19"/>
      <c r="F379" s="80">
        <f>F380</f>
        <v>24621.091</v>
      </c>
      <c r="G379" s="93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113"/>
    </row>
    <row r="380" spans="1:24" s="25" customFormat="1" ht="15.75" outlineLevel="6">
      <c r="A380" s="5" t="s">
        <v>119</v>
      </c>
      <c r="B380" s="6" t="s">
        <v>373</v>
      </c>
      <c r="C380" s="6" t="s">
        <v>297</v>
      </c>
      <c r="D380" s="6" t="s">
        <v>120</v>
      </c>
      <c r="E380" s="6"/>
      <c r="F380" s="81">
        <f>F381+F382</f>
        <v>24621.091</v>
      </c>
      <c r="G380" s="93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113"/>
    </row>
    <row r="381" spans="1:24" s="25" customFormat="1" ht="47.25" outlineLevel="6">
      <c r="A381" s="49" t="s">
        <v>198</v>
      </c>
      <c r="B381" s="45" t="s">
        <v>373</v>
      </c>
      <c r="C381" s="45" t="s">
        <v>297</v>
      </c>
      <c r="D381" s="45" t="s">
        <v>85</v>
      </c>
      <c r="E381" s="45"/>
      <c r="F381" s="82">
        <f>22150+2164-35</f>
        <v>24279</v>
      </c>
      <c r="G381" s="93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113">
        <f>2164-35</f>
        <v>2129</v>
      </c>
    </row>
    <row r="382" spans="1:24" s="25" customFormat="1" ht="15.75" outlineLevel="6">
      <c r="A382" s="49" t="s">
        <v>86</v>
      </c>
      <c r="B382" s="45" t="s">
        <v>373</v>
      </c>
      <c r="C382" s="45" t="s">
        <v>337</v>
      </c>
      <c r="D382" s="45" t="s">
        <v>87</v>
      </c>
      <c r="E382" s="45"/>
      <c r="F382" s="82">
        <f>412.819-70.728</f>
        <v>342.091</v>
      </c>
      <c r="G382" s="93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123">
        <v>-70.728</v>
      </c>
    </row>
    <row r="383" spans="1:24" s="25" customFormat="1" ht="31.5" outlineLevel="6">
      <c r="A383" s="57" t="s">
        <v>199</v>
      </c>
      <c r="B383" s="9" t="s">
        <v>373</v>
      </c>
      <c r="C383" s="9" t="s">
        <v>298</v>
      </c>
      <c r="D383" s="9" t="s">
        <v>5</v>
      </c>
      <c r="E383" s="9"/>
      <c r="F383" s="85">
        <f>F384</f>
        <v>12012.99728</v>
      </c>
      <c r="G383" s="92" t="e">
        <f aca="true" t="shared" si="31" ref="G383:V383">G384</f>
        <v>#REF!</v>
      </c>
      <c r="H383" s="13" t="e">
        <f t="shared" si="31"/>
        <v>#REF!</v>
      </c>
      <c r="I383" s="13" t="e">
        <f t="shared" si="31"/>
        <v>#REF!</v>
      </c>
      <c r="J383" s="13" t="e">
        <f t="shared" si="31"/>
        <v>#REF!</v>
      </c>
      <c r="K383" s="13" t="e">
        <f t="shared" si="31"/>
        <v>#REF!</v>
      </c>
      <c r="L383" s="13" t="e">
        <f t="shared" si="31"/>
        <v>#REF!</v>
      </c>
      <c r="M383" s="13" t="e">
        <f t="shared" si="31"/>
        <v>#REF!</v>
      </c>
      <c r="N383" s="13" t="e">
        <f t="shared" si="31"/>
        <v>#REF!</v>
      </c>
      <c r="O383" s="13" t="e">
        <f t="shared" si="31"/>
        <v>#REF!</v>
      </c>
      <c r="P383" s="13" t="e">
        <f t="shared" si="31"/>
        <v>#REF!</v>
      </c>
      <c r="Q383" s="13" t="e">
        <f t="shared" si="31"/>
        <v>#REF!</v>
      </c>
      <c r="R383" s="13" t="e">
        <f t="shared" si="31"/>
        <v>#REF!</v>
      </c>
      <c r="S383" s="13" t="e">
        <f t="shared" si="31"/>
        <v>#REF!</v>
      </c>
      <c r="T383" s="13" t="e">
        <f t="shared" si="31"/>
        <v>#REF!</v>
      </c>
      <c r="U383" s="13" t="e">
        <f t="shared" si="31"/>
        <v>#REF!</v>
      </c>
      <c r="V383" s="13" t="e">
        <f t="shared" si="31"/>
        <v>#REF!</v>
      </c>
      <c r="X383" s="113"/>
    </row>
    <row r="384" spans="1:24" s="25" customFormat="1" ht="31.5" outlineLevel="6">
      <c r="A384" s="55" t="s">
        <v>155</v>
      </c>
      <c r="B384" s="19" t="s">
        <v>373</v>
      </c>
      <c r="C384" s="19" t="s">
        <v>299</v>
      </c>
      <c r="D384" s="19" t="s">
        <v>5</v>
      </c>
      <c r="E384" s="61"/>
      <c r="F384" s="80">
        <f>F385</f>
        <v>12012.99728</v>
      </c>
      <c r="G384" s="93" t="e">
        <f>#REF!</f>
        <v>#REF!</v>
      </c>
      <c r="H384" s="7" t="e">
        <f>#REF!</f>
        <v>#REF!</v>
      </c>
      <c r="I384" s="7" t="e">
        <f>#REF!</f>
        <v>#REF!</v>
      </c>
      <c r="J384" s="7" t="e">
        <f>#REF!</f>
        <v>#REF!</v>
      </c>
      <c r="K384" s="7" t="e">
        <f>#REF!</f>
        <v>#REF!</v>
      </c>
      <c r="L384" s="7" t="e">
        <f>#REF!</f>
        <v>#REF!</v>
      </c>
      <c r="M384" s="7" t="e">
        <f>#REF!</f>
        <v>#REF!</v>
      </c>
      <c r="N384" s="7" t="e">
        <f>#REF!</f>
        <v>#REF!</v>
      </c>
      <c r="O384" s="7" t="e">
        <f>#REF!</f>
        <v>#REF!</v>
      </c>
      <c r="P384" s="7" t="e">
        <f>#REF!</f>
        <v>#REF!</v>
      </c>
      <c r="Q384" s="7" t="e">
        <f>#REF!</f>
        <v>#REF!</v>
      </c>
      <c r="R384" s="7" t="e">
        <f>#REF!</f>
        <v>#REF!</v>
      </c>
      <c r="S384" s="7" t="e">
        <f>#REF!</f>
        <v>#REF!</v>
      </c>
      <c r="T384" s="7" t="e">
        <f>#REF!</f>
        <v>#REF!</v>
      </c>
      <c r="U384" s="7" t="e">
        <f>#REF!</f>
        <v>#REF!</v>
      </c>
      <c r="V384" s="7" t="e">
        <f>#REF!</f>
        <v>#REF!</v>
      </c>
      <c r="X384" s="113"/>
    </row>
    <row r="385" spans="1:24" s="25" customFormat="1" ht="18.75" outlineLevel="6">
      <c r="A385" s="5" t="s">
        <v>119</v>
      </c>
      <c r="B385" s="6" t="s">
        <v>373</v>
      </c>
      <c r="C385" s="6" t="s">
        <v>299</v>
      </c>
      <c r="D385" s="6" t="s">
        <v>355</v>
      </c>
      <c r="E385" s="59"/>
      <c r="F385" s="81">
        <f>F386+F387</f>
        <v>12012.99728</v>
      </c>
      <c r="G385" s="93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113"/>
    </row>
    <row r="386" spans="1:24" s="25" customFormat="1" ht="47.25" outlineLevel="6">
      <c r="A386" s="49" t="s">
        <v>198</v>
      </c>
      <c r="B386" s="45" t="s">
        <v>373</v>
      </c>
      <c r="C386" s="45" t="s">
        <v>299</v>
      </c>
      <c r="D386" s="45" t="s">
        <v>85</v>
      </c>
      <c r="E386" s="60"/>
      <c r="F386" s="82">
        <v>12012.99728</v>
      </c>
      <c r="G386" s="93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113"/>
    </row>
    <row r="387" spans="1:24" s="25" customFormat="1" ht="18.75" outlineLevel="6">
      <c r="A387" s="49" t="s">
        <v>86</v>
      </c>
      <c r="B387" s="45" t="s">
        <v>373</v>
      </c>
      <c r="C387" s="45" t="s">
        <v>336</v>
      </c>
      <c r="D387" s="45" t="s">
        <v>87</v>
      </c>
      <c r="E387" s="60"/>
      <c r="F387" s="82">
        <v>0</v>
      </c>
      <c r="G387" s="93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113"/>
    </row>
    <row r="388" spans="1:24" s="25" customFormat="1" ht="31.5" outlineLevel="6">
      <c r="A388" s="58" t="s">
        <v>67</v>
      </c>
      <c r="B388" s="31" t="s">
        <v>66</v>
      </c>
      <c r="C388" s="31" t="s">
        <v>245</v>
      </c>
      <c r="D388" s="31" t="s">
        <v>5</v>
      </c>
      <c r="E388" s="31"/>
      <c r="F388" s="56">
        <f>F389</f>
        <v>25.9</v>
      </c>
      <c r="G388" s="93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113"/>
    </row>
    <row r="389" spans="1:24" s="25" customFormat="1" ht="15.75" outlineLevel="6">
      <c r="A389" s="8" t="s">
        <v>223</v>
      </c>
      <c r="B389" s="9" t="s">
        <v>66</v>
      </c>
      <c r="C389" s="9" t="s">
        <v>300</v>
      </c>
      <c r="D389" s="9" t="s">
        <v>5</v>
      </c>
      <c r="E389" s="9"/>
      <c r="F389" s="10">
        <f>F390</f>
        <v>25.9</v>
      </c>
      <c r="G389" s="93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113"/>
    </row>
    <row r="390" spans="1:24" s="25" customFormat="1" ht="34.5" customHeight="1" outlineLevel="6">
      <c r="A390" s="55" t="s">
        <v>162</v>
      </c>
      <c r="B390" s="19" t="s">
        <v>66</v>
      </c>
      <c r="C390" s="19" t="s">
        <v>301</v>
      </c>
      <c r="D390" s="19" t="s">
        <v>5</v>
      </c>
      <c r="E390" s="19"/>
      <c r="F390" s="20">
        <f>F391</f>
        <v>25.9</v>
      </c>
      <c r="G390" s="93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113"/>
    </row>
    <row r="391" spans="1:24" s="25" customFormat="1" ht="15.75" outlineLevel="6">
      <c r="A391" s="5" t="s">
        <v>96</v>
      </c>
      <c r="B391" s="6" t="s">
        <v>66</v>
      </c>
      <c r="C391" s="6" t="s">
        <v>301</v>
      </c>
      <c r="D391" s="6" t="s">
        <v>97</v>
      </c>
      <c r="E391" s="6"/>
      <c r="F391" s="7">
        <f>F392</f>
        <v>25.9</v>
      </c>
      <c r="G391" s="93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113"/>
    </row>
    <row r="392" spans="1:24" s="25" customFormat="1" ht="31.5" outlineLevel="6">
      <c r="A392" s="44" t="s">
        <v>98</v>
      </c>
      <c r="B392" s="45" t="s">
        <v>66</v>
      </c>
      <c r="C392" s="45" t="s">
        <v>301</v>
      </c>
      <c r="D392" s="45" t="s">
        <v>99</v>
      </c>
      <c r="E392" s="45"/>
      <c r="F392" s="46">
        <v>25.9</v>
      </c>
      <c r="G392" s="93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113"/>
    </row>
    <row r="393" spans="1:24" s="25" customFormat="1" ht="18.75" customHeight="1" outlineLevel="6">
      <c r="A393" s="58" t="s">
        <v>45</v>
      </c>
      <c r="B393" s="31" t="s">
        <v>22</v>
      </c>
      <c r="C393" s="31" t="s">
        <v>245</v>
      </c>
      <c r="D393" s="31" t="s">
        <v>5</v>
      </c>
      <c r="E393" s="31"/>
      <c r="F393" s="109">
        <f>F394</f>
        <v>3904.4675100000004</v>
      </c>
      <c r="G393" s="94" t="e">
        <f>#REF!</f>
        <v>#REF!</v>
      </c>
      <c r="H393" s="10" t="e">
        <f>#REF!</f>
        <v>#REF!</v>
      </c>
      <c r="I393" s="10" t="e">
        <f>#REF!</f>
        <v>#REF!</v>
      </c>
      <c r="J393" s="10" t="e">
        <f>#REF!</f>
        <v>#REF!</v>
      </c>
      <c r="K393" s="10" t="e">
        <f>#REF!</f>
        <v>#REF!</v>
      </c>
      <c r="L393" s="10" t="e">
        <f>#REF!</f>
        <v>#REF!</v>
      </c>
      <c r="M393" s="10" t="e">
        <f>#REF!</f>
        <v>#REF!</v>
      </c>
      <c r="N393" s="10" t="e">
        <f>#REF!</f>
        <v>#REF!</v>
      </c>
      <c r="O393" s="10" t="e">
        <f>#REF!</f>
        <v>#REF!</v>
      </c>
      <c r="P393" s="10" t="e">
        <f>#REF!</f>
        <v>#REF!</v>
      </c>
      <c r="Q393" s="10" t="e">
        <f>#REF!</f>
        <v>#REF!</v>
      </c>
      <c r="R393" s="10" t="e">
        <f>#REF!</f>
        <v>#REF!</v>
      </c>
      <c r="S393" s="10" t="e">
        <f>#REF!</f>
        <v>#REF!</v>
      </c>
      <c r="T393" s="10" t="e">
        <f>#REF!</f>
        <v>#REF!</v>
      </c>
      <c r="U393" s="10" t="e">
        <f>#REF!</f>
        <v>#REF!</v>
      </c>
      <c r="V393" s="10" t="e">
        <f>#REF!</f>
        <v>#REF!</v>
      </c>
      <c r="X393" s="113"/>
    </row>
    <row r="394" spans="1:24" s="25" customFormat="1" ht="15.75" outlineLevel="6">
      <c r="A394" s="8" t="s">
        <v>224</v>
      </c>
      <c r="B394" s="9" t="s">
        <v>22</v>
      </c>
      <c r="C394" s="9" t="s">
        <v>285</v>
      </c>
      <c r="D394" s="9" t="s">
        <v>5</v>
      </c>
      <c r="E394" s="9"/>
      <c r="F394" s="10">
        <f>F395</f>
        <v>3904.4675100000004</v>
      </c>
      <c r="G394" s="93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113"/>
    </row>
    <row r="395" spans="1:24" s="25" customFormat="1" ht="15.75" outlineLevel="6">
      <c r="A395" s="47" t="s">
        <v>121</v>
      </c>
      <c r="B395" s="19" t="s">
        <v>22</v>
      </c>
      <c r="C395" s="19" t="s">
        <v>292</v>
      </c>
      <c r="D395" s="19" t="s">
        <v>5</v>
      </c>
      <c r="E395" s="19"/>
      <c r="F395" s="20">
        <f>F396+F399+F402</f>
        <v>3904.4675100000004</v>
      </c>
      <c r="G395" s="93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113"/>
    </row>
    <row r="396" spans="1:24" s="25" customFormat="1" ht="31.5" outlineLevel="6">
      <c r="A396" s="47" t="s">
        <v>163</v>
      </c>
      <c r="B396" s="19" t="s">
        <v>22</v>
      </c>
      <c r="C396" s="19" t="s">
        <v>302</v>
      </c>
      <c r="D396" s="19" t="s">
        <v>5</v>
      </c>
      <c r="E396" s="19"/>
      <c r="F396" s="20">
        <f>F397</f>
        <v>0</v>
      </c>
      <c r="G396" s="93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113"/>
    </row>
    <row r="397" spans="1:24" s="25" customFormat="1" ht="15.75" outlineLevel="6">
      <c r="A397" s="5" t="s">
        <v>96</v>
      </c>
      <c r="B397" s="6" t="s">
        <v>22</v>
      </c>
      <c r="C397" s="6" t="s">
        <v>302</v>
      </c>
      <c r="D397" s="6" t="s">
        <v>97</v>
      </c>
      <c r="E397" s="6"/>
      <c r="F397" s="7">
        <f>F398</f>
        <v>0</v>
      </c>
      <c r="G397" s="93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113"/>
    </row>
    <row r="398" spans="1:24" s="25" customFormat="1" ht="31.5" outlineLevel="6">
      <c r="A398" s="44" t="s">
        <v>98</v>
      </c>
      <c r="B398" s="45" t="s">
        <v>22</v>
      </c>
      <c r="C398" s="45" t="s">
        <v>302</v>
      </c>
      <c r="D398" s="45" t="s">
        <v>99</v>
      </c>
      <c r="E398" s="45"/>
      <c r="F398" s="46">
        <v>0</v>
      </c>
      <c r="G398" s="93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113"/>
    </row>
    <row r="399" spans="1:24" s="25" customFormat="1" ht="33.75" customHeight="1" outlineLevel="6">
      <c r="A399" s="47" t="s">
        <v>164</v>
      </c>
      <c r="B399" s="19" t="s">
        <v>22</v>
      </c>
      <c r="C399" s="19" t="s">
        <v>303</v>
      </c>
      <c r="D399" s="19" t="s">
        <v>5</v>
      </c>
      <c r="E399" s="19"/>
      <c r="F399" s="20">
        <f>F400</f>
        <v>887.79951</v>
      </c>
      <c r="G399" s="93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113"/>
    </row>
    <row r="400" spans="1:24" s="25" customFormat="1" ht="15.75" outlineLevel="6">
      <c r="A400" s="5" t="s">
        <v>119</v>
      </c>
      <c r="B400" s="6" t="s">
        <v>22</v>
      </c>
      <c r="C400" s="6" t="s">
        <v>303</v>
      </c>
      <c r="D400" s="6" t="s">
        <v>120</v>
      </c>
      <c r="E400" s="6"/>
      <c r="F400" s="7">
        <f>F401</f>
        <v>887.79951</v>
      </c>
      <c r="G400" s="93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113"/>
    </row>
    <row r="401" spans="1:24" s="25" customFormat="1" ht="15.75" outlineLevel="6">
      <c r="A401" s="49" t="s">
        <v>86</v>
      </c>
      <c r="B401" s="45" t="s">
        <v>22</v>
      </c>
      <c r="C401" s="45" t="s">
        <v>303</v>
      </c>
      <c r="D401" s="45" t="s">
        <v>87</v>
      </c>
      <c r="E401" s="45"/>
      <c r="F401" s="46">
        <v>887.79951</v>
      </c>
      <c r="G401" s="93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113"/>
    </row>
    <row r="402" spans="1:24" s="25" customFormat="1" ht="15.75" outlineLevel="6">
      <c r="A402" s="55" t="s">
        <v>165</v>
      </c>
      <c r="B402" s="53" t="s">
        <v>22</v>
      </c>
      <c r="C402" s="53" t="s">
        <v>304</v>
      </c>
      <c r="D402" s="53" t="s">
        <v>5</v>
      </c>
      <c r="E402" s="53"/>
      <c r="F402" s="54">
        <f>F403+F405</f>
        <v>3016.668</v>
      </c>
      <c r="G402" s="93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113"/>
    </row>
    <row r="403" spans="1:24" s="25" customFormat="1" ht="15.75" outlineLevel="6">
      <c r="A403" s="5" t="s">
        <v>96</v>
      </c>
      <c r="B403" s="6" t="s">
        <v>22</v>
      </c>
      <c r="C403" s="6" t="s">
        <v>304</v>
      </c>
      <c r="D403" s="6" t="s">
        <v>97</v>
      </c>
      <c r="E403" s="6"/>
      <c r="F403" s="7">
        <f>F404</f>
        <v>0</v>
      </c>
      <c r="G403" s="93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113"/>
    </row>
    <row r="404" spans="1:24" s="25" customFormat="1" ht="31.5" outlineLevel="6">
      <c r="A404" s="44" t="s">
        <v>98</v>
      </c>
      <c r="B404" s="45" t="s">
        <v>22</v>
      </c>
      <c r="C404" s="45" t="s">
        <v>304</v>
      </c>
      <c r="D404" s="45" t="s">
        <v>99</v>
      </c>
      <c r="E404" s="45"/>
      <c r="F404" s="46">
        <v>0</v>
      </c>
      <c r="G404" s="93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113"/>
    </row>
    <row r="405" spans="1:24" s="25" customFormat="1" ht="15.75" outlineLevel="6">
      <c r="A405" s="5" t="s">
        <v>119</v>
      </c>
      <c r="B405" s="6" t="s">
        <v>22</v>
      </c>
      <c r="C405" s="6" t="s">
        <v>304</v>
      </c>
      <c r="D405" s="6" t="s">
        <v>120</v>
      </c>
      <c r="E405" s="6"/>
      <c r="F405" s="7">
        <f>F406</f>
        <v>3016.668</v>
      </c>
      <c r="G405" s="93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113"/>
    </row>
    <row r="406" spans="1:24" s="25" customFormat="1" ht="47.25" outlineLevel="6">
      <c r="A406" s="49" t="s">
        <v>198</v>
      </c>
      <c r="B406" s="45" t="s">
        <v>22</v>
      </c>
      <c r="C406" s="45" t="s">
        <v>304</v>
      </c>
      <c r="D406" s="45" t="s">
        <v>85</v>
      </c>
      <c r="E406" s="45"/>
      <c r="F406" s="46">
        <v>3016.668</v>
      </c>
      <c r="G406" s="93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113"/>
    </row>
    <row r="407" spans="1:24" s="25" customFormat="1" ht="15.75" outlineLevel="6">
      <c r="A407" s="58" t="s">
        <v>37</v>
      </c>
      <c r="B407" s="31" t="s">
        <v>13</v>
      </c>
      <c r="C407" s="31" t="s">
        <v>245</v>
      </c>
      <c r="D407" s="31" t="s">
        <v>5</v>
      </c>
      <c r="E407" s="31"/>
      <c r="F407" s="109">
        <f>F408+F419</f>
        <v>15826.58498</v>
      </c>
      <c r="G407" s="94">
        <f aca="true" t="shared" si="32" ref="G407:V407">G409+G419</f>
        <v>0</v>
      </c>
      <c r="H407" s="10">
        <f t="shared" si="32"/>
        <v>0</v>
      </c>
      <c r="I407" s="10">
        <f t="shared" si="32"/>
        <v>0</v>
      </c>
      <c r="J407" s="10">
        <f t="shared" si="32"/>
        <v>0</v>
      </c>
      <c r="K407" s="10">
        <f t="shared" si="32"/>
        <v>0</v>
      </c>
      <c r="L407" s="10">
        <f t="shared" si="32"/>
        <v>0</v>
      </c>
      <c r="M407" s="10">
        <f t="shared" si="32"/>
        <v>0</v>
      </c>
      <c r="N407" s="10">
        <f t="shared" si="32"/>
        <v>0</v>
      </c>
      <c r="O407" s="10">
        <f t="shared" si="32"/>
        <v>0</v>
      </c>
      <c r="P407" s="10">
        <f t="shared" si="32"/>
        <v>0</v>
      </c>
      <c r="Q407" s="10">
        <f t="shared" si="32"/>
        <v>0</v>
      </c>
      <c r="R407" s="10">
        <f t="shared" si="32"/>
        <v>0</v>
      </c>
      <c r="S407" s="10">
        <f t="shared" si="32"/>
        <v>0</v>
      </c>
      <c r="T407" s="10">
        <f t="shared" si="32"/>
        <v>0</v>
      </c>
      <c r="U407" s="10">
        <f t="shared" si="32"/>
        <v>0</v>
      </c>
      <c r="V407" s="10">
        <f t="shared" si="32"/>
        <v>0</v>
      </c>
      <c r="X407" s="113"/>
    </row>
    <row r="408" spans="1:24" s="25" customFormat="1" ht="31.5" outlineLevel="6">
      <c r="A408" s="22" t="s">
        <v>134</v>
      </c>
      <c r="B408" s="9" t="s">
        <v>13</v>
      </c>
      <c r="C408" s="9" t="s">
        <v>246</v>
      </c>
      <c r="D408" s="9" t="s">
        <v>5</v>
      </c>
      <c r="E408" s="9"/>
      <c r="F408" s="67">
        <f>F409</f>
        <v>1836.2922099999998</v>
      </c>
      <c r="G408" s="94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X408" s="113"/>
    </row>
    <row r="409" spans="1:24" s="25" customFormat="1" ht="36" customHeight="1" outlineLevel="6">
      <c r="A409" s="22" t="s">
        <v>136</v>
      </c>
      <c r="B409" s="12" t="s">
        <v>13</v>
      </c>
      <c r="C409" s="12" t="s">
        <v>247</v>
      </c>
      <c r="D409" s="12" t="s">
        <v>5</v>
      </c>
      <c r="E409" s="12"/>
      <c r="F409" s="71">
        <f>F410+F417</f>
        <v>1836.2922099999998</v>
      </c>
      <c r="G409" s="92">
        <f aca="true" t="shared" si="33" ref="G409:V409">G410</f>
        <v>0</v>
      </c>
      <c r="H409" s="13">
        <f t="shared" si="33"/>
        <v>0</v>
      </c>
      <c r="I409" s="13">
        <f t="shared" si="33"/>
        <v>0</v>
      </c>
      <c r="J409" s="13">
        <f t="shared" si="33"/>
        <v>0</v>
      </c>
      <c r="K409" s="13">
        <f t="shared" si="33"/>
        <v>0</v>
      </c>
      <c r="L409" s="13">
        <f t="shared" si="33"/>
        <v>0</v>
      </c>
      <c r="M409" s="13">
        <f t="shared" si="33"/>
        <v>0</v>
      </c>
      <c r="N409" s="13">
        <f t="shared" si="33"/>
        <v>0</v>
      </c>
      <c r="O409" s="13">
        <f t="shared" si="33"/>
        <v>0</v>
      </c>
      <c r="P409" s="13">
        <f t="shared" si="33"/>
        <v>0</v>
      </c>
      <c r="Q409" s="13">
        <f t="shared" si="33"/>
        <v>0</v>
      </c>
      <c r="R409" s="13">
        <f t="shared" si="33"/>
        <v>0</v>
      </c>
      <c r="S409" s="13">
        <f t="shared" si="33"/>
        <v>0</v>
      </c>
      <c r="T409" s="13">
        <f t="shared" si="33"/>
        <v>0</v>
      </c>
      <c r="U409" s="13">
        <f t="shared" si="33"/>
        <v>0</v>
      </c>
      <c r="V409" s="13">
        <f t="shared" si="33"/>
        <v>0</v>
      </c>
      <c r="X409" s="113"/>
    </row>
    <row r="410" spans="1:24" s="25" customFormat="1" ht="47.25" outlineLevel="6">
      <c r="A410" s="48" t="s">
        <v>196</v>
      </c>
      <c r="B410" s="19" t="s">
        <v>13</v>
      </c>
      <c r="C410" s="19" t="s">
        <v>249</v>
      </c>
      <c r="D410" s="19" t="s">
        <v>5</v>
      </c>
      <c r="E410" s="19"/>
      <c r="F410" s="68">
        <f>F411+F415</f>
        <v>1742.426</v>
      </c>
      <c r="G410" s="93">
        <f aca="true" t="shared" si="34" ref="G410:V410">G411</f>
        <v>0</v>
      </c>
      <c r="H410" s="7">
        <f t="shared" si="34"/>
        <v>0</v>
      </c>
      <c r="I410" s="7">
        <f t="shared" si="34"/>
        <v>0</v>
      </c>
      <c r="J410" s="7">
        <f t="shared" si="34"/>
        <v>0</v>
      </c>
      <c r="K410" s="7">
        <f t="shared" si="34"/>
        <v>0</v>
      </c>
      <c r="L410" s="7">
        <f t="shared" si="34"/>
        <v>0</v>
      </c>
      <c r="M410" s="7">
        <f t="shared" si="34"/>
        <v>0</v>
      </c>
      <c r="N410" s="7">
        <f t="shared" si="34"/>
        <v>0</v>
      </c>
      <c r="O410" s="7">
        <f t="shared" si="34"/>
        <v>0</v>
      </c>
      <c r="P410" s="7">
        <f t="shared" si="34"/>
        <v>0</v>
      </c>
      <c r="Q410" s="7">
        <f t="shared" si="34"/>
        <v>0</v>
      </c>
      <c r="R410" s="7">
        <f t="shared" si="34"/>
        <v>0</v>
      </c>
      <c r="S410" s="7">
        <f t="shared" si="34"/>
        <v>0</v>
      </c>
      <c r="T410" s="7">
        <f t="shared" si="34"/>
        <v>0</v>
      </c>
      <c r="U410" s="7">
        <f t="shared" si="34"/>
        <v>0</v>
      </c>
      <c r="V410" s="7">
        <f t="shared" si="34"/>
        <v>0</v>
      </c>
      <c r="X410" s="113"/>
    </row>
    <row r="411" spans="1:24" s="25" customFormat="1" ht="31.5" outlineLevel="6">
      <c r="A411" s="5" t="s">
        <v>95</v>
      </c>
      <c r="B411" s="6" t="s">
        <v>13</v>
      </c>
      <c r="C411" s="6" t="s">
        <v>249</v>
      </c>
      <c r="D411" s="6" t="s">
        <v>94</v>
      </c>
      <c r="E411" s="6"/>
      <c r="F411" s="69">
        <f>F412+F413+F414</f>
        <v>1742.426</v>
      </c>
      <c r="G411" s="93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113"/>
    </row>
    <row r="412" spans="1:24" s="25" customFormat="1" ht="16.5" customHeight="1" outlineLevel="6">
      <c r="A412" s="44" t="s">
        <v>238</v>
      </c>
      <c r="B412" s="45" t="s">
        <v>13</v>
      </c>
      <c r="C412" s="45" t="s">
        <v>249</v>
      </c>
      <c r="D412" s="45" t="s">
        <v>92</v>
      </c>
      <c r="E412" s="45"/>
      <c r="F412" s="70">
        <f>1282.524+36</f>
        <v>1318.524</v>
      </c>
      <c r="G412" s="93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113"/>
    </row>
    <row r="413" spans="1:24" s="25" customFormat="1" ht="31.5" outlineLevel="6">
      <c r="A413" s="44" t="s">
        <v>243</v>
      </c>
      <c r="B413" s="45" t="s">
        <v>13</v>
      </c>
      <c r="C413" s="45" t="s">
        <v>249</v>
      </c>
      <c r="D413" s="45" t="s">
        <v>93</v>
      </c>
      <c r="E413" s="45"/>
      <c r="F413" s="70">
        <v>0</v>
      </c>
      <c r="G413" s="93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113"/>
    </row>
    <row r="414" spans="1:24" s="25" customFormat="1" ht="47.25" outlineLevel="6">
      <c r="A414" s="44" t="s">
        <v>239</v>
      </c>
      <c r="B414" s="45" t="s">
        <v>13</v>
      </c>
      <c r="C414" s="45" t="s">
        <v>249</v>
      </c>
      <c r="D414" s="45" t="s">
        <v>240</v>
      </c>
      <c r="E414" s="45"/>
      <c r="F414" s="70">
        <f>413.302+10.6</f>
        <v>423.90200000000004</v>
      </c>
      <c r="G414" s="93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113"/>
    </row>
    <row r="415" spans="1:24" s="25" customFormat="1" ht="15.75" outlineLevel="6">
      <c r="A415" s="5" t="s">
        <v>96</v>
      </c>
      <c r="B415" s="6" t="s">
        <v>13</v>
      </c>
      <c r="C415" s="6" t="s">
        <v>249</v>
      </c>
      <c r="D415" s="6" t="s">
        <v>97</v>
      </c>
      <c r="E415" s="6"/>
      <c r="F415" s="69">
        <f>F416</f>
        <v>0</v>
      </c>
      <c r="G415" s="93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113"/>
    </row>
    <row r="416" spans="1:24" s="25" customFormat="1" ht="31.5" outlineLevel="6">
      <c r="A416" s="44" t="s">
        <v>98</v>
      </c>
      <c r="B416" s="45" t="s">
        <v>13</v>
      </c>
      <c r="C416" s="45" t="s">
        <v>249</v>
      </c>
      <c r="D416" s="45" t="s">
        <v>99</v>
      </c>
      <c r="E416" s="45"/>
      <c r="F416" s="70">
        <v>0</v>
      </c>
      <c r="G416" s="93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113"/>
    </row>
    <row r="417" spans="1:24" s="25" customFormat="1" ht="15.75" outlineLevel="6">
      <c r="A417" s="47" t="s">
        <v>138</v>
      </c>
      <c r="B417" s="19" t="s">
        <v>13</v>
      </c>
      <c r="C417" s="19" t="s">
        <v>251</v>
      </c>
      <c r="D417" s="19" t="s">
        <v>5</v>
      </c>
      <c r="E417" s="19"/>
      <c r="F417" s="68">
        <f>F418</f>
        <v>93.86621</v>
      </c>
      <c r="G417" s="93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113"/>
    </row>
    <row r="418" spans="1:24" s="25" customFormat="1" ht="15.75" outlineLevel="6">
      <c r="A418" s="5" t="s">
        <v>347</v>
      </c>
      <c r="B418" s="6" t="s">
        <v>13</v>
      </c>
      <c r="C418" s="6" t="s">
        <v>251</v>
      </c>
      <c r="D418" s="6" t="s">
        <v>346</v>
      </c>
      <c r="E418" s="6"/>
      <c r="F418" s="69">
        <v>93.86621</v>
      </c>
      <c r="G418" s="93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113"/>
    </row>
    <row r="419" spans="1:24" s="25" customFormat="1" ht="19.5" customHeight="1" outlineLevel="6">
      <c r="A419" s="57" t="s">
        <v>221</v>
      </c>
      <c r="B419" s="12" t="s">
        <v>13</v>
      </c>
      <c r="C419" s="12" t="s">
        <v>285</v>
      </c>
      <c r="D419" s="12" t="s">
        <v>5</v>
      </c>
      <c r="E419" s="12"/>
      <c r="F419" s="71">
        <f>F420</f>
        <v>13990.29277</v>
      </c>
      <c r="G419" s="92">
        <f aca="true" t="shared" si="35" ref="G419:V419">G421</f>
        <v>0</v>
      </c>
      <c r="H419" s="13">
        <f t="shared" si="35"/>
        <v>0</v>
      </c>
      <c r="I419" s="13">
        <f t="shared" si="35"/>
        <v>0</v>
      </c>
      <c r="J419" s="13">
        <f t="shared" si="35"/>
        <v>0</v>
      </c>
      <c r="K419" s="13">
        <f t="shared" si="35"/>
        <v>0</v>
      </c>
      <c r="L419" s="13">
        <f t="shared" si="35"/>
        <v>0</v>
      </c>
      <c r="M419" s="13">
        <f t="shared" si="35"/>
        <v>0</v>
      </c>
      <c r="N419" s="13">
        <f t="shared" si="35"/>
        <v>0</v>
      </c>
      <c r="O419" s="13">
        <f t="shared" si="35"/>
        <v>0</v>
      </c>
      <c r="P419" s="13">
        <f t="shared" si="35"/>
        <v>0</v>
      </c>
      <c r="Q419" s="13">
        <f t="shared" si="35"/>
        <v>0</v>
      </c>
      <c r="R419" s="13">
        <f t="shared" si="35"/>
        <v>0</v>
      </c>
      <c r="S419" s="13">
        <f t="shared" si="35"/>
        <v>0</v>
      </c>
      <c r="T419" s="13">
        <f t="shared" si="35"/>
        <v>0</v>
      </c>
      <c r="U419" s="13">
        <f t="shared" si="35"/>
        <v>0</v>
      </c>
      <c r="V419" s="13">
        <f t="shared" si="35"/>
        <v>0</v>
      </c>
      <c r="X419" s="113"/>
    </row>
    <row r="420" spans="1:24" s="25" customFormat="1" ht="33" customHeight="1" outlineLevel="6">
      <c r="A420" s="57" t="s">
        <v>166</v>
      </c>
      <c r="B420" s="12" t="s">
        <v>13</v>
      </c>
      <c r="C420" s="12" t="s">
        <v>306</v>
      </c>
      <c r="D420" s="12" t="s">
        <v>5</v>
      </c>
      <c r="E420" s="12"/>
      <c r="F420" s="71">
        <f>F421</f>
        <v>13990.29277</v>
      </c>
      <c r="G420" s="92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X420" s="113"/>
    </row>
    <row r="421" spans="1:24" s="25" customFormat="1" ht="31.5" outlineLevel="6">
      <c r="A421" s="47" t="s">
        <v>139</v>
      </c>
      <c r="B421" s="19" t="s">
        <v>13</v>
      </c>
      <c r="C421" s="19" t="s">
        <v>307</v>
      </c>
      <c r="D421" s="19" t="s">
        <v>5</v>
      </c>
      <c r="E421" s="19"/>
      <c r="F421" s="68">
        <f>F422+F426+F428</f>
        <v>13990.29277</v>
      </c>
      <c r="G421" s="93">
        <f aca="true" t="shared" si="36" ref="G421:V421">G422</f>
        <v>0</v>
      </c>
      <c r="H421" s="7">
        <f t="shared" si="36"/>
        <v>0</v>
      </c>
      <c r="I421" s="7">
        <f t="shared" si="36"/>
        <v>0</v>
      </c>
      <c r="J421" s="7">
        <f t="shared" si="36"/>
        <v>0</v>
      </c>
      <c r="K421" s="7">
        <f t="shared" si="36"/>
        <v>0</v>
      </c>
      <c r="L421" s="7">
        <f t="shared" si="36"/>
        <v>0</v>
      </c>
      <c r="M421" s="7">
        <f t="shared" si="36"/>
        <v>0</v>
      </c>
      <c r="N421" s="7">
        <f t="shared" si="36"/>
        <v>0</v>
      </c>
      <c r="O421" s="7">
        <f t="shared" si="36"/>
        <v>0</v>
      </c>
      <c r="P421" s="7">
        <f t="shared" si="36"/>
        <v>0</v>
      </c>
      <c r="Q421" s="7">
        <f t="shared" si="36"/>
        <v>0</v>
      </c>
      <c r="R421" s="7">
        <f t="shared" si="36"/>
        <v>0</v>
      </c>
      <c r="S421" s="7">
        <f t="shared" si="36"/>
        <v>0</v>
      </c>
      <c r="T421" s="7">
        <f t="shared" si="36"/>
        <v>0</v>
      </c>
      <c r="U421" s="7">
        <f t="shared" si="36"/>
        <v>0</v>
      </c>
      <c r="V421" s="7">
        <f t="shared" si="36"/>
        <v>0</v>
      </c>
      <c r="X421" s="113"/>
    </row>
    <row r="422" spans="1:24" s="25" customFormat="1" ht="15.75" outlineLevel="6">
      <c r="A422" s="5" t="s">
        <v>111</v>
      </c>
      <c r="B422" s="6" t="s">
        <v>13</v>
      </c>
      <c r="C422" s="6" t="s">
        <v>307</v>
      </c>
      <c r="D422" s="6" t="s">
        <v>112</v>
      </c>
      <c r="E422" s="6"/>
      <c r="F422" s="69">
        <f>F423+F424+F425</f>
        <v>11770</v>
      </c>
      <c r="G422" s="93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113"/>
    </row>
    <row r="423" spans="1:24" s="25" customFormat="1" ht="15.75" outlineLevel="6">
      <c r="A423" s="44" t="s">
        <v>237</v>
      </c>
      <c r="B423" s="45" t="s">
        <v>13</v>
      </c>
      <c r="C423" s="45" t="s">
        <v>307</v>
      </c>
      <c r="D423" s="45" t="s">
        <v>113</v>
      </c>
      <c r="E423" s="45"/>
      <c r="F423" s="70">
        <v>8920</v>
      </c>
      <c r="G423" s="93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113"/>
    </row>
    <row r="424" spans="1:24" s="25" customFormat="1" ht="31.5" outlineLevel="6">
      <c r="A424" s="44" t="s">
        <v>244</v>
      </c>
      <c r="B424" s="45" t="s">
        <v>13</v>
      </c>
      <c r="C424" s="45" t="s">
        <v>307</v>
      </c>
      <c r="D424" s="45" t="s">
        <v>114</v>
      </c>
      <c r="E424" s="45"/>
      <c r="F424" s="70">
        <v>0</v>
      </c>
      <c r="G424" s="93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113"/>
    </row>
    <row r="425" spans="1:24" s="25" customFormat="1" ht="47.25" outlineLevel="6">
      <c r="A425" s="44" t="s">
        <v>241</v>
      </c>
      <c r="B425" s="45" t="s">
        <v>13</v>
      </c>
      <c r="C425" s="45" t="s">
        <v>307</v>
      </c>
      <c r="D425" s="45" t="s">
        <v>242</v>
      </c>
      <c r="E425" s="45"/>
      <c r="F425" s="70">
        <v>2850</v>
      </c>
      <c r="G425" s="93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113"/>
    </row>
    <row r="426" spans="1:24" s="25" customFormat="1" ht="15.75" outlineLevel="6">
      <c r="A426" s="5" t="s">
        <v>96</v>
      </c>
      <c r="B426" s="6" t="s">
        <v>13</v>
      </c>
      <c r="C426" s="6" t="s">
        <v>307</v>
      </c>
      <c r="D426" s="6" t="s">
        <v>97</v>
      </c>
      <c r="E426" s="6"/>
      <c r="F426" s="69">
        <f>F427</f>
        <v>2200.99395</v>
      </c>
      <c r="G426" s="93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X426" s="113"/>
    </row>
    <row r="427" spans="1:24" s="25" customFormat="1" ht="31.5" outlineLevel="6">
      <c r="A427" s="44" t="s">
        <v>98</v>
      </c>
      <c r="B427" s="45" t="s">
        <v>13</v>
      </c>
      <c r="C427" s="45" t="s">
        <v>307</v>
      </c>
      <c r="D427" s="45" t="s">
        <v>99</v>
      </c>
      <c r="E427" s="45"/>
      <c r="F427" s="70">
        <v>2200.99395</v>
      </c>
      <c r="G427" s="93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X427" s="113"/>
    </row>
    <row r="428" spans="1:24" s="25" customFormat="1" ht="15.75" outlineLevel="6">
      <c r="A428" s="5" t="s">
        <v>100</v>
      </c>
      <c r="B428" s="6" t="s">
        <v>13</v>
      </c>
      <c r="C428" s="6" t="s">
        <v>307</v>
      </c>
      <c r="D428" s="6" t="s">
        <v>101</v>
      </c>
      <c r="E428" s="6"/>
      <c r="F428" s="69">
        <f>F429+F430+F431</f>
        <v>19.29882</v>
      </c>
      <c r="G428" s="93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X428" s="113"/>
    </row>
    <row r="429" spans="1:24" s="25" customFormat="1" ht="15.75" outlineLevel="6">
      <c r="A429" s="44" t="s">
        <v>102</v>
      </c>
      <c r="B429" s="45" t="s">
        <v>13</v>
      </c>
      <c r="C429" s="45" t="s">
        <v>307</v>
      </c>
      <c r="D429" s="45" t="s">
        <v>104</v>
      </c>
      <c r="E429" s="45"/>
      <c r="F429" s="70">
        <v>1.822</v>
      </c>
      <c r="G429" s="93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X429" s="113"/>
    </row>
    <row r="430" spans="1:24" s="25" customFormat="1" ht="15.75" outlineLevel="6">
      <c r="A430" s="44" t="s">
        <v>103</v>
      </c>
      <c r="B430" s="45" t="s">
        <v>13</v>
      </c>
      <c r="C430" s="45" t="s">
        <v>307</v>
      </c>
      <c r="D430" s="45" t="s">
        <v>105</v>
      </c>
      <c r="E430" s="45"/>
      <c r="F430" s="70">
        <v>2.329</v>
      </c>
      <c r="G430" s="93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X430" s="113"/>
    </row>
    <row r="431" spans="1:24" s="25" customFormat="1" ht="15.75" outlineLevel="6">
      <c r="A431" s="44" t="s">
        <v>347</v>
      </c>
      <c r="B431" s="45" t="s">
        <v>13</v>
      </c>
      <c r="C431" s="45" t="s">
        <v>307</v>
      </c>
      <c r="D431" s="45" t="s">
        <v>346</v>
      </c>
      <c r="E431" s="45"/>
      <c r="F431" s="70">
        <v>15.14782</v>
      </c>
      <c r="G431" s="93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113"/>
    </row>
    <row r="432" spans="1:24" s="25" customFormat="1" ht="17.25" customHeight="1" outlineLevel="6">
      <c r="A432" s="16" t="s">
        <v>72</v>
      </c>
      <c r="B432" s="17" t="s">
        <v>52</v>
      </c>
      <c r="C432" s="17" t="s">
        <v>245</v>
      </c>
      <c r="D432" s="17" t="s">
        <v>5</v>
      </c>
      <c r="E432" s="17"/>
      <c r="F432" s="106">
        <f>F433</f>
        <v>60268.289000000004</v>
      </c>
      <c r="G432" s="90" t="e">
        <f>G433+#REF!+#REF!</f>
        <v>#REF!</v>
      </c>
      <c r="H432" s="18" t="e">
        <f>H433+#REF!+#REF!</f>
        <v>#REF!</v>
      </c>
      <c r="I432" s="18" t="e">
        <f>I433+#REF!+#REF!</f>
        <v>#REF!</v>
      </c>
      <c r="J432" s="18" t="e">
        <f>J433+#REF!+#REF!</f>
        <v>#REF!</v>
      </c>
      <c r="K432" s="18" t="e">
        <f>K433+#REF!+#REF!</f>
        <v>#REF!</v>
      </c>
      <c r="L432" s="18" t="e">
        <f>L433+#REF!+#REF!</f>
        <v>#REF!</v>
      </c>
      <c r="M432" s="18" t="e">
        <f>M433+#REF!+#REF!</f>
        <v>#REF!</v>
      </c>
      <c r="N432" s="18" t="e">
        <f>N433+#REF!+#REF!</f>
        <v>#REF!</v>
      </c>
      <c r="O432" s="18" t="e">
        <f>O433+#REF!+#REF!</f>
        <v>#REF!</v>
      </c>
      <c r="P432" s="18" t="e">
        <f>P433+#REF!+#REF!</f>
        <v>#REF!</v>
      </c>
      <c r="Q432" s="18" t="e">
        <f>Q433+#REF!+#REF!</f>
        <v>#REF!</v>
      </c>
      <c r="R432" s="18" t="e">
        <f>R433+#REF!+#REF!</f>
        <v>#REF!</v>
      </c>
      <c r="S432" s="18" t="e">
        <f>S433+#REF!+#REF!</f>
        <v>#REF!</v>
      </c>
      <c r="T432" s="18" t="e">
        <f>T433+#REF!+#REF!</f>
        <v>#REF!</v>
      </c>
      <c r="U432" s="18" t="e">
        <f>U433+#REF!+#REF!</f>
        <v>#REF!</v>
      </c>
      <c r="V432" s="18" t="e">
        <f>V433+#REF!+#REF!</f>
        <v>#REF!</v>
      </c>
      <c r="X432" s="113"/>
    </row>
    <row r="433" spans="1:24" s="25" customFormat="1" ht="15.75" outlineLevel="3">
      <c r="A433" s="8" t="s">
        <v>38</v>
      </c>
      <c r="B433" s="9" t="s">
        <v>14</v>
      </c>
      <c r="C433" s="9" t="s">
        <v>245</v>
      </c>
      <c r="D433" s="9" t="s">
        <v>5</v>
      </c>
      <c r="E433" s="9"/>
      <c r="F433" s="67">
        <f>F438+F459+F463+F467+F434</f>
        <v>60268.289000000004</v>
      </c>
      <c r="G433" s="94" t="e">
        <f>G438+#REF!+#REF!</f>
        <v>#REF!</v>
      </c>
      <c r="H433" s="10" t="e">
        <f>H438+#REF!+#REF!</f>
        <v>#REF!</v>
      </c>
      <c r="I433" s="10" t="e">
        <f>I438+#REF!+#REF!</f>
        <v>#REF!</v>
      </c>
      <c r="J433" s="10" t="e">
        <f>J438+#REF!+#REF!</f>
        <v>#REF!</v>
      </c>
      <c r="K433" s="10" t="e">
        <f>K438+#REF!+#REF!</f>
        <v>#REF!</v>
      </c>
      <c r="L433" s="10" t="e">
        <f>L438+#REF!+#REF!</f>
        <v>#REF!</v>
      </c>
      <c r="M433" s="10" t="e">
        <f>M438+#REF!+#REF!</f>
        <v>#REF!</v>
      </c>
      <c r="N433" s="10" t="e">
        <f>N438+#REF!+#REF!</f>
        <v>#REF!</v>
      </c>
      <c r="O433" s="10" t="e">
        <f>O438+#REF!+#REF!</f>
        <v>#REF!</v>
      </c>
      <c r="P433" s="10" t="e">
        <f>P438+#REF!+#REF!</f>
        <v>#REF!</v>
      </c>
      <c r="Q433" s="10" t="e">
        <f>Q438+#REF!+#REF!</f>
        <v>#REF!</v>
      </c>
      <c r="R433" s="10" t="e">
        <f>R438+#REF!+#REF!</f>
        <v>#REF!</v>
      </c>
      <c r="S433" s="10" t="e">
        <f>S438+#REF!+#REF!</f>
        <v>#REF!</v>
      </c>
      <c r="T433" s="10" t="e">
        <f>T438+#REF!+#REF!</f>
        <v>#REF!</v>
      </c>
      <c r="U433" s="10" t="e">
        <f>U438+#REF!+#REF!</f>
        <v>#REF!</v>
      </c>
      <c r="V433" s="10" t="e">
        <f>V438+#REF!+#REF!</f>
        <v>#REF!</v>
      </c>
      <c r="X433" s="113"/>
    </row>
    <row r="434" spans="1:24" s="25" customFormat="1" ht="31.5" outlineLevel="3">
      <c r="A434" s="22" t="s">
        <v>134</v>
      </c>
      <c r="B434" s="9" t="s">
        <v>373</v>
      </c>
      <c r="C434" s="9" t="s">
        <v>246</v>
      </c>
      <c r="D434" s="9" t="s">
        <v>5</v>
      </c>
      <c r="E434" s="9"/>
      <c r="F434" s="67">
        <f>F435</f>
        <v>847.61299</v>
      </c>
      <c r="G434" s="94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X434" s="113"/>
    </row>
    <row r="435" spans="1:24" s="25" customFormat="1" ht="31.5" outlineLevel="3">
      <c r="A435" s="22" t="s">
        <v>136</v>
      </c>
      <c r="B435" s="9" t="s">
        <v>373</v>
      </c>
      <c r="C435" s="9" t="s">
        <v>247</v>
      </c>
      <c r="D435" s="9" t="s">
        <v>5</v>
      </c>
      <c r="E435" s="9"/>
      <c r="F435" s="67">
        <f>F436</f>
        <v>847.61299</v>
      </c>
      <c r="G435" s="94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X435" s="113"/>
    </row>
    <row r="436" spans="1:24" s="25" customFormat="1" ht="31.5" outlineLevel="3">
      <c r="A436" s="47" t="s">
        <v>371</v>
      </c>
      <c r="B436" s="19" t="s">
        <v>373</v>
      </c>
      <c r="C436" s="19" t="s">
        <v>370</v>
      </c>
      <c r="D436" s="19" t="s">
        <v>5</v>
      </c>
      <c r="E436" s="19"/>
      <c r="F436" s="68">
        <f>F437</f>
        <v>847.61299</v>
      </c>
      <c r="G436" s="94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X436" s="113"/>
    </row>
    <row r="437" spans="1:24" s="25" customFormat="1" ht="15.75" outlineLevel="3">
      <c r="A437" s="5" t="s">
        <v>86</v>
      </c>
      <c r="B437" s="6" t="s">
        <v>373</v>
      </c>
      <c r="C437" s="6" t="s">
        <v>370</v>
      </c>
      <c r="D437" s="6" t="s">
        <v>87</v>
      </c>
      <c r="E437" s="6"/>
      <c r="F437" s="69">
        <v>847.61299</v>
      </c>
      <c r="G437" s="94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X437" s="113"/>
    </row>
    <row r="438" spans="1:24" s="25" customFormat="1" ht="19.5" customHeight="1" outlineLevel="3">
      <c r="A438" s="14" t="s">
        <v>167</v>
      </c>
      <c r="B438" s="12" t="s">
        <v>14</v>
      </c>
      <c r="C438" s="12" t="s">
        <v>308</v>
      </c>
      <c r="D438" s="12" t="s">
        <v>5</v>
      </c>
      <c r="E438" s="12"/>
      <c r="F438" s="71">
        <f>F439+F451</f>
        <v>59348.27601</v>
      </c>
      <c r="G438" s="92">
        <f aca="true" t="shared" si="37" ref="G438:V438">G452</f>
        <v>0</v>
      </c>
      <c r="H438" s="13">
        <f t="shared" si="37"/>
        <v>0</v>
      </c>
      <c r="I438" s="13">
        <f t="shared" si="37"/>
        <v>0</v>
      </c>
      <c r="J438" s="13">
        <f t="shared" si="37"/>
        <v>0</v>
      </c>
      <c r="K438" s="13">
        <f t="shared" si="37"/>
        <v>0</v>
      </c>
      <c r="L438" s="13">
        <f t="shared" si="37"/>
        <v>0</v>
      </c>
      <c r="M438" s="13">
        <f t="shared" si="37"/>
        <v>0</v>
      </c>
      <c r="N438" s="13">
        <f t="shared" si="37"/>
        <v>0</v>
      </c>
      <c r="O438" s="13">
        <f t="shared" si="37"/>
        <v>0</v>
      </c>
      <c r="P438" s="13">
        <f t="shared" si="37"/>
        <v>0</v>
      </c>
      <c r="Q438" s="13">
        <f t="shared" si="37"/>
        <v>0</v>
      </c>
      <c r="R438" s="13">
        <f t="shared" si="37"/>
        <v>0</v>
      </c>
      <c r="S438" s="13">
        <f t="shared" si="37"/>
        <v>0</v>
      </c>
      <c r="T438" s="13">
        <f t="shared" si="37"/>
        <v>0</v>
      </c>
      <c r="U438" s="13">
        <f t="shared" si="37"/>
        <v>0</v>
      </c>
      <c r="V438" s="13">
        <f t="shared" si="37"/>
        <v>0</v>
      </c>
      <c r="X438" s="113"/>
    </row>
    <row r="439" spans="1:24" s="25" customFormat="1" ht="19.5" customHeight="1" outlineLevel="3">
      <c r="A439" s="47" t="s">
        <v>122</v>
      </c>
      <c r="B439" s="19" t="s">
        <v>14</v>
      </c>
      <c r="C439" s="19" t="s">
        <v>309</v>
      </c>
      <c r="D439" s="19" t="s">
        <v>5</v>
      </c>
      <c r="E439" s="19"/>
      <c r="F439" s="68">
        <f>F440+F445+F448</f>
        <v>34152.74</v>
      </c>
      <c r="G439" s="92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X439" s="113"/>
    </row>
    <row r="440" spans="1:24" s="25" customFormat="1" ht="32.25" customHeight="1" outlineLevel="3">
      <c r="A440" s="62" t="s">
        <v>168</v>
      </c>
      <c r="B440" s="6" t="s">
        <v>14</v>
      </c>
      <c r="C440" s="6" t="s">
        <v>310</v>
      </c>
      <c r="D440" s="6" t="s">
        <v>5</v>
      </c>
      <c r="E440" s="6"/>
      <c r="F440" s="69">
        <f>F441+F443</f>
        <v>30</v>
      </c>
      <c r="G440" s="92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X440" s="113"/>
    </row>
    <row r="441" spans="1:24" s="25" customFormat="1" ht="19.5" customHeight="1" outlineLevel="3">
      <c r="A441" s="44" t="s">
        <v>96</v>
      </c>
      <c r="B441" s="45" t="s">
        <v>14</v>
      </c>
      <c r="C441" s="45" t="s">
        <v>310</v>
      </c>
      <c r="D441" s="45" t="s">
        <v>97</v>
      </c>
      <c r="E441" s="45"/>
      <c r="F441" s="82">
        <f>F442</f>
        <v>30</v>
      </c>
      <c r="G441" s="92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X441" s="113"/>
    </row>
    <row r="442" spans="1:24" s="25" customFormat="1" ht="19.5" customHeight="1" outlineLevel="3">
      <c r="A442" s="44" t="s">
        <v>98</v>
      </c>
      <c r="B442" s="45" t="s">
        <v>14</v>
      </c>
      <c r="C442" s="45" t="s">
        <v>310</v>
      </c>
      <c r="D442" s="45" t="s">
        <v>99</v>
      </c>
      <c r="E442" s="45"/>
      <c r="F442" s="82">
        <v>30</v>
      </c>
      <c r="G442" s="92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X442" s="113"/>
    </row>
    <row r="443" spans="1:24" s="25" customFormat="1" ht="19.5" customHeight="1" outlineLevel="3">
      <c r="A443" s="44" t="s">
        <v>367</v>
      </c>
      <c r="B443" s="45" t="s">
        <v>14</v>
      </c>
      <c r="C443" s="45" t="s">
        <v>310</v>
      </c>
      <c r="D443" s="45" t="s">
        <v>366</v>
      </c>
      <c r="E443" s="45"/>
      <c r="F443" s="82">
        <f>F444</f>
        <v>0</v>
      </c>
      <c r="G443" s="92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X443" s="113"/>
    </row>
    <row r="444" spans="1:24" s="25" customFormat="1" ht="33.75" customHeight="1" outlineLevel="3">
      <c r="A444" s="44" t="s">
        <v>368</v>
      </c>
      <c r="B444" s="45" t="s">
        <v>14</v>
      </c>
      <c r="C444" s="45" t="s">
        <v>310</v>
      </c>
      <c r="D444" s="45" t="s">
        <v>365</v>
      </c>
      <c r="E444" s="45"/>
      <c r="F444" s="82">
        <v>0</v>
      </c>
      <c r="G444" s="92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X444" s="113"/>
    </row>
    <row r="445" spans="1:24" s="25" customFormat="1" ht="33.75" customHeight="1" outlineLevel="3">
      <c r="A445" s="62" t="s">
        <v>413</v>
      </c>
      <c r="B445" s="6" t="s">
        <v>14</v>
      </c>
      <c r="C445" s="6" t="s">
        <v>412</v>
      </c>
      <c r="D445" s="6" t="s">
        <v>5</v>
      </c>
      <c r="E445" s="6"/>
      <c r="F445" s="69">
        <f>F446</f>
        <v>33748.74</v>
      </c>
      <c r="G445" s="92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X445" s="113"/>
    </row>
    <row r="446" spans="1:24" s="25" customFormat="1" ht="17.25" customHeight="1" outlineLevel="3">
      <c r="A446" s="44" t="s">
        <v>367</v>
      </c>
      <c r="B446" s="45" t="s">
        <v>14</v>
      </c>
      <c r="C446" s="45" t="s">
        <v>412</v>
      </c>
      <c r="D446" s="45" t="s">
        <v>366</v>
      </c>
      <c r="E446" s="45"/>
      <c r="F446" s="82">
        <f>F447</f>
        <v>33748.74</v>
      </c>
      <c r="G446" s="92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X446" s="113"/>
    </row>
    <row r="447" spans="1:24" s="25" customFormat="1" ht="33.75" customHeight="1" outlineLevel="3">
      <c r="A447" s="44" t="s">
        <v>368</v>
      </c>
      <c r="B447" s="45" t="s">
        <v>14</v>
      </c>
      <c r="C447" s="45" t="s">
        <v>412</v>
      </c>
      <c r="D447" s="45" t="s">
        <v>365</v>
      </c>
      <c r="E447" s="45"/>
      <c r="F447" s="82">
        <v>33748.74</v>
      </c>
      <c r="G447" s="92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X447" s="113">
        <v>13058.74</v>
      </c>
    </row>
    <row r="448" spans="1:24" s="25" customFormat="1" ht="33.75" customHeight="1" outlineLevel="3">
      <c r="A448" s="62" t="s">
        <v>414</v>
      </c>
      <c r="B448" s="6" t="s">
        <v>14</v>
      </c>
      <c r="C448" s="6" t="s">
        <v>433</v>
      </c>
      <c r="D448" s="6" t="s">
        <v>5</v>
      </c>
      <c r="E448" s="6"/>
      <c r="F448" s="69">
        <f>F449</f>
        <v>374</v>
      </c>
      <c r="G448" s="92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X448" s="113"/>
    </row>
    <row r="449" spans="1:24" s="25" customFormat="1" ht="15" customHeight="1" outlineLevel="3">
      <c r="A449" s="44" t="s">
        <v>367</v>
      </c>
      <c r="B449" s="45" t="s">
        <v>14</v>
      </c>
      <c r="C449" s="45" t="s">
        <v>433</v>
      </c>
      <c r="D449" s="45" t="s">
        <v>366</v>
      </c>
      <c r="E449" s="45"/>
      <c r="F449" s="82">
        <f>F450</f>
        <v>374</v>
      </c>
      <c r="G449" s="92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X449" s="113"/>
    </row>
    <row r="450" spans="1:24" s="25" customFormat="1" ht="36" customHeight="1" outlineLevel="3">
      <c r="A450" s="44" t="s">
        <v>368</v>
      </c>
      <c r="B450" s="45" t="s">
        <v>14</v>
      </c>
      <c r="C450" s="45" t="s">
        <v>433</v>
      </c>
      <c r="D450" s="45" t="s">
        <v>365</v>
      </c>
      <c r="E450" s="45"/>
      <c r="F450" s="82">
        <f>336.1+35+2.9</f>
        <v>374</v>
      </c>
      <c r="G450" s="92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X450" s="113">
        <f>336.1+35-206.1</f>
        <v>165.00000000000003</v>
      </c>
    </row>
    <row r="451" spans="1:24" s="25" customFormat="1" ht="35.25" customHeight="1" outlineLevel="3">
      <c r="A451" s="55" t="s">
        <v>169</v>
      </c>
      <c r="B451" s="19" t="s">
        <v>14</v>
      </c>
      <c r="C451" s="19" t="s">
        <v>311</v>
      </c>
      <c r="D451" s="19" t="s">
        <v>5</v>
      </c>
      <c r="E451" s="19"/>
      <c r="F451" s="68">
        <f>F452+F456</f>
        <v>25195.53601</v>
      </c>
      <c r="G451" s="92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X451" s="113"/>
    </row>
    <row r="452" spans="1:24" s="25" customFormat="1" ht="31.5" outlineLevel="3">
      <c r="A452" s="5" t="s">
        <v>170</v>
      </c>
      <c r="B452" s="6" t="s">
        <v>14</v>
      </c>
      <c r="C452" s="6" t="s">
        <v>312</v>
      </c>
      <c r="D452" s="6" t="s">
        <v>5</v>
      </c>
      <c r="E452" s="6"/>
      <c r="F452" s="69">
        <f>F453</f>
        <v>16008.03601</v>
      </c>
      <c r="G452" s="93">
        <f aca="true" t="shared" si="38" ref="G452:V452">G454</f>
        <v>0</v>
      </c>
      <c r="H452" s="7">
        <f t="shared" si="38"/>
        <v>0</v>
      </c>
      <c r="I452" s="7">
        <f t="shared" si="38"/>
        <v>0</v>
      </c>
      <c r="J452" s="7">
        <f t="shared" si="38"/>
        <v>0</v>
      </c>
      <c r="K452" s="7">
        <f t="shared" si="38"/>
        <v>0</v>
      </c>
      <c r="L452" s="7">
        <f t="shared" si="38"/>
        <v>0</v>
      </c>
      <c r="M452" s="7">
        <f t="shared" si="38"/>
        <v>0</v>
      </c>
      <c r="N452" s="7">
        <f t="shared" si="38"/>
        <v>0</v>
      </c>
      <c r="O452" s="7">
        <f t="shared" si="38"/>
        <v>0</v>
      </c>
      <c r="P452" s="7">
        <f t="shared" si="38"/>
        <v>0</v>
      </c>
      <c r="Q452" s="7">
        <f t="shared" si="38"/>
        <v>0</v>
      </c>
      <c r="R452" s="7">
        <f t="shared" si="38"/>
        <v>0</v>
      </c>
      <c r="S452" s="7">
        <f t="shared" si="38"/>
        <v>0</v>
      </c>
      <c r="T452" s="7">
        <f t="shared" si="38"/>
        <v>0</v>
      </c>
      <c r="U452" s="7">
        <f t="shared" si="38"/>
        <v>0</v>
      </c>
      <c r="V452" s="7">
        <f t="shared" si="38"/>
        <v>0</v>
      </c>
      <c r="X452" s="113"/>
    </row>
    <row r="453" spans="1:24" s="25" customFormat="1" ht="15.75" outlineLevel="3">
      <c r="A453" s="44" t="s">
        <v>119</v>
      </c>
      <c r="B453" s="45" t="s">
        <v>14</v>
      </c>
      <c r="C453" s="45" t="s">
        <v>312</v>
      </c>
      <c r="D453" s="45" t="s">
        <v>120</v>
      </c>
      <c r="E453" s="45"/>
      <c r="F453" s="70">
        <f>F454+F455</f>
        <v>16008.03601</v>
      </c>
      <c r="G453" s="93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X453" s="113"/>
    </row>
    <row r="454" spans="1:24" s="25" customFormat="1" ht="47.25" outlineLevel="3">
      <c r="A454" s="49" t="s">
        <v>198</v>
      </c>
      <c r="B454" s="45" t="s">
        <v>14</v>
      </c>
      <c r="C454" s="45" t="s">
        <v>312</v>
      </c>
      <c r="D454" s="45" t="s">
        <v>85</v>
      </c>
      <c r="E454" s="45"/>
      <c r="F454" s="70">
        <f>13082.03601+526-748.142</f>
        <v>12859.89401</v>
      </c>
      <c r="G454" s="93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X454" s="113">
        <v>1000</v>
      </c>
    </row>
    <row r="455" spans="1:24" s="25" customFormat="1" ht="15.75" outlineLevel="3">
      <c r="A455" s="49" t="s">
        <v>86</v>
      </c>
      <c r="B455" s="45" t="s">
        <v>14</v>
      </c>
      <c r="C455" s="45" t="s">
        <v>333</v>
      </c>
      <c r="D455" s="45" t="s">
        <v>87</v>
      </c>
      <c r="E455" s="45"/>
      <c r="F455" s="70">
        <f>3000+148.142</f>
        <v>3148.142</v>
      </c>
      <c r="G455" s="93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X455" s="113"/>
    </row>
    <row r="456" spans="1:24" s="25" customFormat="1" ht="31.5" outlineLevel="3">
      <c r="A456" s="5" t="s">
        <v>171</v>
      </c>
      <c r="B456" s="6" t="s">
        <v>14</v>
      </c>
      <c r="C456" s="6" t="s">
        <v>313</v>
      </c>
      <c r="D456" s="6" t="s">
        <v>5</v>
      </c>
      <c r="E456" s="6"/>
      <c r="F456" s="69">
        <f>F457</f>
        <v>9187.5</v>
      </c>
      <c r="G456" s="93">
        <f aca="true" t="shared" si="39" ref="G456:V456">G458</f>
        <v>0</v>
      </c>
      <c r="H456" s="7">
        <f t="shared" si="39"/>
        <v>0</v>
      </c>
      <c r="I456" s="7">
        <f t="shared" si="39"/>
        <v>0</v>
      </c>
      <c r="J456" s="7">
        <f t="shared" si="39"/>
        <v>0</v>
      </c>
      <c r="K456" s="7">
        <f t="shared" si="39"/>
        <v>0</v>
      </c>
      <c r="L456" s="7">
        <f t="shared" si="39"/>
        <v>0</v>
      </c>
      <c r="M456" s="7">
        <f t="shared" si="39"/>
        <v>0</v>
      </c>
      <c r="N456" s="7">
        <f t="shared" si="39"/>
        <v>0</v>
      </c>
      <c r="O456" s="7">
        <f t="shared" si="39"/>
        <v>0</v>
      </c>
      <c r="P456" s="7">
        <f t="shared" si="39"/>
        <v>0</v>
      </c>
      <c r="Q456" s="7">
        <f t="shared" si="39"/>
        <v>0</v>
      </c>
      <c r="R456" s="7">
        <f t="shared" si="39"/>
        <v>0</v>
      </c>
      <c r="S456" s="7">
        <f t="shared" si="39"/>
        <v>0</v>
      </c>
      <c r="T456" s="7">
        <f t="shared" si="39"/>
        <v>0</v>
      </c>
      <c r="U456" s="7">
        <f t="shared" si="39"/>
        <v>0</v>
      </c>
      <c r="V456" s="7">
        <f t="shared" si="39"/>
        <v>0</v>
      </c>
      <c r="X456" s="113"/>
    </row>
    <row r="457" spans="1:24" s="25" customFormat="1" ht="15.75" outlineLevel="3">
      <c r="A457" s="44" t="s">
        <v>119</v>
      </c>
      <c r="B457" s="45" t="s">
        <v>14</v>
      </c>
      <c r="C457" s="45" t="s">
        <v>313</v>
      </c>
      <c r="D457" s="45" t="s">
        <v>120</v>
      </c>
      <c r="E457" s="45"/>
      <c r="F457" s="70">
        <f>F458</f>
        <v>9187.5</v>
      </c>
      <c r="G457" s="93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X457" s="113"/>
    </row>
    <row r="458" spans="1:24" s="25" customFormat="1" ht="47.25" outlineLevel="3">
      <c r="A458" s="49" t="s">
        <v>198</v>
      </c>
      <c r="B458" s="45" t="s">
        <v>14</v>
      </c>
      <c r="C458" s="45" t="s">
        <v>313</v>
      </c>
      <c r="D458" s="45" t="s">
        <v>85</v>
      </c>
      <c r="E458" s="45"/>
      <c r="F458" s="70">
        <f>8713.5+474</f>
        <v>9187.5</v>
      </c>
      <c r="G458" s="93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X458" s="113"/>
    </row>
    <row r="459" spans="1:24" s="25" customFormat="1" ht="15.75" outlineLevel="3">
      <c r="A459" s="8" t="s">
        <v>225</v>
      </c>
      <c r="B459" s="9" t="s">
        <v>14</v>
      </c>
      <c r="C459" s="9" t="s">
        <v>314</v>
      </c>
      <c r="D459" s="9" t="s">
        <v>5</v>
      </c>
      <c r="E459" s="9"/>
      <c r="F459" s="67">
        <f>F460</f>
        <v>20</v>
      </c>
      <c r="G459" s="93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X459" s="113"/>
    </row>
    <row r="460" spans="1:24" s="25" customFormat="1" ht="36" customHeight="1" outlineLevel="3">
      <c r="A460" s="62" t="s">
        <v>172</v>
      </c>
      <c r="B460" s="6" t="s">
        <v>14</v>
      </c>
      <c r="C460" s="6" t="s">
        <v>315</v>
      </c>
      <c r="D460" s="6" t="s">
        <v>5</v>
      </c>
      <c r="E460" s="6"/>
      <c r="F460" s="69">
        <f>F461</f>
        <v>20</v>
      </c>
      <c r="G460" s="93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X460" s="113"/>
    </row>
    <row r="461" spans="1:24" s="25" customFormat="1" ht="15.75" outlineLevel="3">
      <c r="A461" s="44" t="s">
        <v>96</v>
      </c>
      <c r="B461" s="45" t="s">
        <v>14</v>
      </c>
      <c r="C461" s="45" t="s">
        <v>315</v>
      </c>
      <c r="D461" s="45" t="s">
        <v>97</v>
      </c>
      <c r="E461" s="45"/>
      <c r="F461" s="70">
        <f>F462</f>
        <v>20</v>
      </c>
      <c r="G461" s="93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X461" s="113"/>
    </row>
    <row r="462" spans="1:24" s="25" customFormat="1" ht="31.5" outlineLevel="3">
      <c r="A462" s="44" t="s">
        <v>98</v>
      </c>
      <c r="B462" s="45" t="s">
        <v>14</v>
      </c>
      <c r="C462" s="45" t="s">
        <v>315</v>
      </c>
      <c r="D462" s="45" t="s">
        <v>99</v>
      </c>
      <c r="E462" s="45"/>
      <c r="F462" s="70">
        <v>20</v>
      </c>
      <c r="G462" s="93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X462" s="113"/>
    </row>
    <row r="463" spans="1:24" s="25" customFormat="1" ht="31.5" outlineLevel="3">
      <c r="A463" s="21" t="s">
        <v>439</v>
      </c>
      <c r="B463" s="9" t="s">
        <v>14</v>
      </c>
      <c r="C463" s="9" t="s">
        <v>316</v>
      </c>
      <c r="D463" s="9" t="s">
        <v>5</v>
      </c>
      <c r="E463" s="9"/>
      <c r="F463" s="67">
        <f>F464</f>
        <v>42.4</v>
      </c>
      <c r="G463" s="93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X463" s="113"/>
    </row>
    <row r="464" spans="1:24" s="25" customFormat="1" ht="31.5" outlineLevel="3">
      <c r="A464" s="62" t="s">
        <v>173</v>
      </c>
      <c r="B464" s="6" t="s">
        <v>14</v>
      </c>
      <c r="C464" s="6" t="s">
        <v>317</v>
      </c>
      <c r="D464" s="6" t="s">
        <v>5</v>
      </c>
      <c r="E464" s="6"/>
      <c r="F464" s="69">
        <f>F465</f>
        <v>42.4</v>
      </c>
      <c r="G464" s="93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X464" s="113"/>
    </row>
    <row r="465" spans="1:24" s="25" customFormat="1" ht="15.75" outlineLevel="3">
      <c r="A465" s="44" t="s">
        <v>96</v>
      </c>
      <c r="B465" s="45" t="s">
        <v>14</v>
      </c>
      <c r="C465" s="45" t="s">
        <v>317</v>
      </c>
      <c r="D465" s="45" t="s">
        <v>97</v>
      </c>
      <c r="E465" s="45"/>
      <c r="F465" s="70">
        <f>F466</f>
        <v>42.4</v>
      </c>
      <c r="G465" s="93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X465" s="113"/>
    </row>
    <row r="466" spans="1:24" s="25" customFormat="1" ht="31.5" outlineLevel="3">
      <c r="A466" s="44" t="s">
        <v>98</v>
      </c>
      <c r="B466" s="45" t="s">
        <v>14</v>
      </c>
      <c r="C466" s="45" t="s">
        <v>317</v>
      </c>
      <c r="D466" s="45" t="s">
        <v>99</v>
      </c>
      <c r="E466" s="45"/>
      <c r="F466" s="70">
        <v>42.4</v>
      </c>
      <c r="G466" s="93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X466" s="113"/>
    </row>
    <row r="467" spans="1:24" s="25" customFormat="1" ht="15.75" outlineLevel="3">
      <c r="A467" s="8" t="s">
        <v>226</v>
      </c>
      <c r="B467" s="9" t="s">
        <v>14</v>
      </c>
      <c r="C467" s="9" t="s">
        <v>318</v>
      </c>
      <c r="D467" s="9" t="s">
        <v>5</v>
      </c>
      <c r="E467" s="9"/>
      <c r="F467" s="67">
        <f>F468</f>
        <v>10</v>
      </c>
      <c r="G467" s="93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X467" s="113"/>
    </row>
    <row r="468" spans="1:24" s="25" customFormat="1" ht="31.5" outlineLevel="3">
      <c r="A468" s="62" t="s">
        <v>174</v>
      </c>
      <c r="B468" s="6" t="s">
        <v>14</v>
      </c>
      <c r="C468" s="6" t="s">
        <v>319</v>
      </c>
      <c r="D468" s="6" t="s">
        <v>5</v>
      </c>
      <c r="E468" s="6"/>
      <c r="F468" s="69">
        <f>F469</f>
        <v>10</v>
      </c>
      <c r="G468" s="93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X468" s="113"/>
    </row>
    <row r="469" spans="1:24" s="25" customFormat="1" ht="15.75" outlineLevel="3">
      <c r="A469" s="44" t="s">
        <v>96</v>
      </c>
      <c r="B469" s="45" t="s">
        <v>14</v>
      </c>
      <c r="C469" s="45" t="s">
        <v>319</v>
      </c>
      <c r="D469" s="45" t="s">
        <v>97</v>
      </c>
      <c r="E469" s="45"/>
      <c r="F469" s="70">
        <f>F470</f>
        <v>10</v>
      </c>
      <c r="G469" s="93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X469" s="113"/>
    </row>
    <row r="470" spans="1:24" s="25" customFormat="1" ht="31.5" outlineLevel="3">
      <c r="A470" s="44" t="s">
        <v>98</v>
      </c>
      <c r="B470" s="45" t="s">
        <v>14</v>
      </c>
      <c r="C470" s="45" t="s">
        <v>319</v>
      </c>
      <c r="D470" s="45" t="s">
        <v>99</v>
      </c>
      <c r="E470" s="45"/>
      <c r="F470" s="70">
        <v>10</v>
      </c>
      <c r="G470" s="93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X470" s="113"/>
    </row>
    <row r="471" spans="1:24" s="25" customFormat="1" ht="17.25" customHeight="1" outlineLevel="6">
      <c r="A471" s="16" t="s">
        <v>51</v>
      </c>
      <c r="B471" s="17" t="s">
        <v>50</v>
      </c>
      <c r="C471" s="17" t="s">
        <v>245</v>
      </c>
      <c r="D471" s="17" t="s">
        <v>5</v>
      </c>
      <c r="E471" s="17"/>
      <c r="F471" s="106">
        <f>F472+F478+F491+F497</f>
        <v>7999.393410000001</v>
      </c>
      <c r="G471" s="90" t="e">
        <f aca="true" t="shared" si="40" ref="G471:V471">G472+G478+G491</f>
        <v>#REF!</v>
      </c>
      <c r="H471" s="18" t="e">
        <f t="shared" si="40"/>
        <v>#REF!</v>
      </c>
      <c r="I471" s="18" t="e">
        <f t="shared" si="40"/>
        <v>#REF!</v>
      </c>
      <c r="J471" s="18" t="e">
        <f t="shared" si="40"/>
        <v>#REF!</v>
      </c>
      <c r="K471" s="18" t="e">
        <f t="shared" si="40"/>
        <v>#REF!</v>
      </c>
      <c r="L471" s="18" t="e">
        <f t="shared" si="40"/>
        <v>#REF!</v>
      </c>
      <c r="M471" s="18" t="e">
        <f t="shared" si="40"/>
        <v>#REF!</v>
      </c>
      <c r="N471" s="18" t="e">
        <f t="shared" si="40"/>
        <v>#REF!</v>
      </c>
      <c r="O471" s="18" t="e">
        <f t="shared" si="40"/>
        <v>#REF!</v>
      </c>
      <c r="P471" s="18" t="e">
        <f t="shared" si="40"/>
        <v>#REF!</v>
      </c>
      <c r="Q471" s="18" t="e">
        <f t="shared" si="40"/>
        <v>#REF!</v>
      </c>
      <c r="R471" s="18" t="e">
        <f t="shared" si="40"/>
        <v>#REF!</v>
      </c>
      <c r="S471" s="18" t="e">
        <f t="shared" si="40"/>
        <v>#REF!</v>
      </c>
      <c r="T471" s="18" t="e">
        <f t="shared" si="40"/>
        <v>#REF!</v>
      </c>
      <c r="U471" s="18" t="e">
        <f t="shared" si="40"/>
        <v>#REF!</v>
      </c>
      <c r="V471" s="18" t="e">
        <f t="shared" si="40"/>
        <v>#REF!</v>
      </c>
      <c r="X471" s="113"/>
    </row>
    <row r="472" spans="1:24" s="25" customFormat="1" ht="15.75" outlineLevel="3">
      <c r="A472" s="58" t="s">
        <v>40</v>
      </c>
      <c r="B472" s="31" t="s">
        <v>15</v>
      </c>
      <c r="C472" s="31" t="s">
        <v>245</v>
      </c>
      <c r="D472" s="31" t="s">
        <v>5</v>
      </c>
      <c r="E472" s="31"/>
      <c r="F472" s="56">
        <f>F473</f>
        <v>740.51931</v>
      </c>
      <c r="G472" s="94">
        <f aca="true" t="shared" si="41" ref="G472:V472">G474</f>
        <v>0</v>
      </c>
      <c r="H472" s="10">
        <f t="shared" si="41"/>
        <v>0</v>
      </c>
      <c r="I472" s="10">
        <f t="shared" si="41"/>
        <v>0</v>
      </c>
      <c r="J472" s="10">
        <f t="shared" si="41"/>
        <v>0</v>
      </c>
      <c r="K472" s="10">
        <f t="shared" si="41"/>
        <v>0</v>
      </c>
      <c r="L472" s="10">
        <f t="shared" si="41"/>
        <v>0</v>
      </c>
      <c r="M472" s="10">
        <f t="shared" si="41"/>
        <v>0</v>
      </c>
      <c r="N472" s="10">
        <f t="shared" si="41"/>
        <v>0</v>
      </c>
      <c r="O472" s="10">
        <f t="shared" si="41"/>
        <v>0</v>
      </c>
      <c r="P472" s="10">
        <f t="shared" si="41"/>
        <v>0</v>
      </c>
      <c r="Q472" s="10">
        <f t="shared" si="41"/>
        <v>0</v>
      </c>
      <c r="R472" s="10">
        <f t="shared" si="41"/>
        <v>0</v>
      </c>
      <c r="S472" s="10">
        <f t="shared" si="41"/>
        <v>0</v>
      </c>
      <c r="T472" s="10">
        <f t="shared" si="41"/>
        <v>0</v>
      </c>
      <c r="U472" s="10">
        <f t="shared" si="41"/>
        <v>0</v>
      </c>
      <c r="V472" s="10">
        <f t="shared" si="41"/>
        <v>0</v>
      </c>
      <c r="X472" s="113"/>
    </row>
    <row r="473" spans="1:24" s="25" customFormat="1" ht="31.5" outlineLevel="3">
      <c r="A473" s="22" t="s">
        <v>134</v>
      </c>
      <c r="B473" s="9" t="s">
        <v>15</v>
      </c>
      <c r="C473" s="9" t="s">
        <v>246</v>
      </c>
      <c r="D473" s="9" t="s">
        <v>5</v>
      </c>
      <c r="E473" s="9"/>
      <c r="F473" s="67">
        <f>F474</f>
        <v>740.51931</v>
      </c>
      <c r="G473" s="94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X473" s="113"/>
    </row>
    <row r="474" spans="1:24" s="15" customFormat="1" ht="30.75" customHeight="1" outlineLevel="3">
      <c r="A474" s="22" t="s">
        <v>136</v>
      </c>
      <c r="B474" s="12" t="s">
        <v>15</v>
      </c>
      <c r="C474" s="12" t="s">
        <v>247</v>
      </c>
      <c r="D474" s="12" t="s">
        <v>5</v>
      </c>
      <c r="E474" s="12"/>
      <c r="F474" s="71">
        <f>F475</f>
        <v>740.51931</v>
      </c>
      <c r="G474" s="92">
        <f aca="true" t="shared" si="42" ref="G474:V475">G475</f>
        <v>0</v>
      </c>
      <c r="H474" s="13">
        <f t="shared" si="42"/>
        <v>0</v>
      </c>
      <c r="I474" s="13">
        <f t="shared" si="42"/>
        <v>0</v>
      </c>
      <c r="J474" s="13">
        <f t="shared" si="42"/>
        <v>0</v>
      </c>
      <c r="K474" s="13">
        <f t="shared" si="42"/>
        <v>0</v>
      </c>
      <c r="L474" s="13">
        <f t="shared" si="42"/>
        <v>0</v>
      </c>
      <c r="M474" s="13">
        <f t="shared" si="42"/>
        <v>0</v>
      </c>
      <c r="N474" s="13">
        <f t="shared" si="42"/>
        <v>0</v>
      </c>
      <c r="O474" s="13">
        <f t="shared" si="42"/>
        <v>0</v>
      </c>
      <c r="P474" s="13">
        <f t="shared" si="42"/>
        <v>0</v>
      </c>
      <c r="Q474" s="13">
        <f t="shared" si="42"/>
        <v>0</v>
      </c>
      <c r="R474" s="13">
        <f t="shared" si="42"/>
        <v>0</v>
      </c>
      <c r="S474" s="13">
        <f t="shared" si="42"/>
        <v>0</v>
      </c>
      <c r="T474" s="13">
        <f t="shared" si="42"/>
        <v>0</v>
      </c>
      <c r="U474" s="13">
        <f t="shared" si="42"/>
        <v>0</v>
      </c>
      <c r="V474" s="13">
        <f t="shared" si="42"/>
        <v>0</v>
      </c>
      <c r="X474" s="120"/>
    </row>
    <row r="475" spans="1:24" s="25" customFormat="1" ht="33" customHeight="1" outlineLevel="4">
      <c r="A475" s="47" t="s">
        <v>175</v>
      </c>
      <c r="B475" s="19" t="s">
        <v>15</v>
      </c>
      <c r="C475" s="19" t="s">
        <v>320</v>
      </c>
      <c r="D475" s="19" t="s">
        <v>5</v>
      </c>
      <c r="E475" s="19"/>
      <c r="F475" s="68">
        <f>F476</f>
        <v>740.51931</v>
      </c>
      <c r="G475" s="93">
        <f t="shared" si="42"/>
        <v>0</v>
      </c>
      <c r="H475" s="7">
        <f t="shared" si="42"/>
        <v>0</v>
      </c>
      <c r="I475" s="7">
        <f t="shared" si="42"/>
        <v>0</v>
      </c>
      <c r="J475" s="7">
        <f t="shared" si="42"/>
        <v>0</v>
      </c>
      <c r="K475" s="7">
        <f t="shared" si="42"/>
        <v>0</v>
      </c>
      <c r="L475" s="7">
        <f t="shared" si="42"/>
        <v>0</v>
      </c>
      <c r="M475" s="7">
        <f t="shared" si="42"/>
        <v>0</v>
      </c>
      <c r="N475" s="7">
        <f t="shared" si="42"/>
        <v>0</v>
      </c>
      <c r="O475" s="7">
        <f t="shared" si="42"/>
        <v>0</v>
      </c>
      <c r="P475" s="7">
        <f t="shared" si="42"/>
        <v>0</v>
      </c>
      <c r="Q475" s="7">
        <f t="shared" si="42"/>
        <v>0</v>
      </c>
      <c r="R475" s="7">
        <f t="shared" si="42"/>
        <v>0</v>
      </c>
      <c r="S475" s="7">
        <f t="shared" si="42"/>
        <v>0</v>
      </c>
      <c r="T475" s="7">
        <f t="shared" si="42"/>
        <v>0</v>
      </c>
      <c r="U475" s="7">
        <f t="shared" si="42"/>
        <v>0</v>
      </c>
      <c r="V475" s="7">
        <f t="shared" si="42"/>
        <v>0</v>
      </c>
      <c r="X475" s="113"/>
    </row>
    <row r="476" spans="1:24" s="25" customFormat="1" ht="15.75" outlineLevel="5">
      <c r="A476" s="5" t="s">
        <v>125</v>
      </c>
      <c r="B476" s="6" t="s">
        <v>15</v>
      </c>
      <c r="C476" s="6" t="s">
        <v>320</v>
      </c>
      <c r="D476" s="6" t="s">
        <v>123</v>
      </c>
      <c r="E476" s="6"/>
      <c r="F476" s="69">
        <f>F477</f>
        <v>740.51931</v>
      </c>
      <c r="G476" s="93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X476" s="113"/>
    </row>
    <row r="477" spans="1:24" s="25" customFormat="1" ht="31.5" outlineLevel="5">
      <c r="A477" s="44" t="s">
        <v>126</v>
      </c>
      <c r="B477" s="45" t="s">
        <v>15</v>
      </c>
      <c r="C477" s="45" t="s">
        <v>320</v>
      </c>
      <c r="D477" s="45" t="s">
        <v>124</v>
      </c>
      <c r="E477" s="45"/>
      <c r="F477" s="70">
        <f>720+20.51931</f>
        <v>740.51931</v>
      </c>
      <c r="G477" s="93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X477" s="113"/>
    </row>
    <row r="478" spans="1:24" s="25" customFormat="1" ht="15.75" outlineLevel="3">
      <c r="A478" s="58" t="s">
        <v>41</v>
      </c>
      <c r="B478" s="31" t="s">
        <v>16</v>
      </c>
      <c r="C478" s="31" t="s">
        <v>245</v>
      </c>
      <c r="D478" s="31" t="s">
        <v>5</v>
      </c>
      <c r="E478" s="31"/>
      <c r="F478" s="108">
        <f>F479</f>
        <v>3022.8741</v>
      </c>
      <c r="G478" s="94" t="e">
        <f>#REF!</f>
        <v>#REF!</v>
      </c>
      <c r="H478" s="10" t="e">
        <f>#REF!</f>
        <v>#REF!</v>
      </c>
      <c r="I478" s="10" t="e">
        <f>#REF!</f>
        <v>#REF!</v>
      </c>
      <c r="J478" s="10" t="e">
        <f>#REF!</f>
        <v>#REF!</v>
      </c>
      <c r="K478" s="10" t="e">
        <f>#REF!</f>
        <v>#REF!</v>
      </c>
      <c r="L478" s="10" t="e">
        <f>#REF!</f>
        <v>#REF!</v>
      </c>
      <c r="M478" s="10" t="e">
        <f>#REF!</f>
        <v>#REF!</v>
      </c>
      <c r="N478" s="10" t="e">
        <f>#REF!</f>
        <v>#REF!</v>
      </c>
      <c r="O478" s="10" t="e">
        <f>#REF!</f>
        <v>#REF!</v>
      </c>
      <c r="P478" s="10" t="e">
        <f>#REF!</f>
        <v>#REF!</v>
      </c>
      <c r="Q478" s="10" t="e">
        <f>#REF!</f>
        <v>#REF!</v>
      </c>
      <c r="R478" s="10" t="e">
        <f>#REF!</f>
        <v>#REF!</v>
      </c>
      <c r="S478" s="10" t="e">
        <f>#REF!</f>
        <v>#REF!</v>
      </c>
      <c r="T478" s="10" t="e">
        <f>#REF!</f>
        <v>#REF!</v>
      </c>
      <c r="U478" s="10" t="e">
        <f>#REF!</f>
        <v>#REF!</v>
      </c>
      <c r="V478" s="10" t="e">
        <f>#REF!</f>
        <v>#REF!</v>
      </c>
      <c r="X478" s="113"/>
    </row>
    <row r="479" spans="1:24" s="25" customFormat="1" ht="15.75" outlineLevel="3">
      <c r="A479" s="14" t="s">
        <v>143</v>
      </c>
      <c r="B479" s="9" t="s">
        <v>16</v>
      </c>
      <c r="C479" s="9" t="s">
        <v>245</v>
      </c>
      <c r="D479" s="9" t="s">
        <v>5</v>
      </c>
      <c r="E479" s="9"/>
      <c r="F479" s="67">
        <f>F480+F487</f>
        <v>3022.8741</v>
      </c>
      <c r="G479" s="94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X479" s="113"/>
    </row>
    <row r="480" spans="1:24" s="25" customFormat="1" ht="15.75" outlineLevel="5">
      <c r="A480" s="8" t="s">
        <v>227</v>
      </c>
      <c r="B480" s="9" t="s">
        <v>16</v>
      </c>
      <c r="C480" s="9" t="s">
        <v>321</v>
      </c>
      <c r="D480" s="9" t="s">
        <v>5</v>
      </c>
      <c r="E480" s="9"/>
      <c r="F480" s="67">
        <f>F481+F484</f>
        <v>2787.5421</v>
      </c>
      <c r="G480" s="93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X480" s="113"/>
    </row>
    <row r="481" spans="1:24" s="25" customFormat="1" ht="48.75" customHeight="1" outlineLevel="5">
      <c r="A481" s="55" t="s">
        <v>400</v>
      </c>
      <c r="B481" s="19" t="s">
        <v>16</v>
      </c>
      <c r="C481" s="19" t="s">
        <v>398</v>
      </c>
      <c r="D481" s="19" t="s">
        <v>5</v>
      </c>
      <c r="E481" s="19"/>
      <c r="F481" s="68">
        <f>F482</f>
        <v>2787.5421</v>
      </c>
      <c r="G481" s="93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X481" s="113"/>
    </row>
    <row r="482" spans="1:24" s="25" customFormat="1" ht="31.5" outlineLevel="5">
      <c r="A482" s="5" t="s">
        <v>106</v>
      </c>
      <c r="B482" s="6" t="s">
        <v>16</v>
      </c>
      <c r="C482" s="6" t="s">
        <v>398</v>
      </c>
      <c r="D482" s="6" t="s">
        <v>107</v>
      </c>
      <c r="E482" s="6"/>
      <c r="F482" s="69">
        <f>F483</f>
        <v>2787.5421</v>
      </c>
      <c r="G482" s="93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X482" s="113"/>
    </row>
    <row r="483" spans="1:24" s="25" customFormat="1" ht="15.75" outlineLevel="5">
      <c r="A483" s="44" t="s">
        <v>128</v>
      </c>
      <c r="B483" s="45" t="s">
        <v>16</v>
      </c>
      <c r="C483" s="45" t="s">
        <v>398</v>
      </c>
      <c r="D483" s="45" t="s">
        <v>127</v>
      </c>
      <c r="E483" s="45"/>
      <c r="F483" s="70">
        <v>2787.5421</v>
      </c>
      <c r="G483" s="93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X483" s="113"/>
    </row>
    <row r="484" spans="1:24" s="25" customFormat="1" ht="53.25" customHeight="1" outlineLevel="5">
      <c r="A484" s="55" t="s">
        <v>401</v>
      </c>
      <c r="B484" s="19" t="s">
        <v>16</v>
      </c>
      <c r="C484" s="19" t="s">
        <v>399</v>
      </c>
      <c r="D484" s="19" t="s">
        <v>5</v>
      </c>
      <c r="E484" s="19"/>
      <c r="F484" s="68">
        <f>F485</f>
        <v>0</v>
      </c>
      <c r="G484" s="93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X484" s="113"/>
    </row>
    <row r="485" spans="1:24" s="25" customFormat="1" ht="31.5" outlineLevel="5">
      <c r="A485" s="5" t="s">
        <v>106</v>
      </c>
      <c r="B485" s="6" t="s">
        <v>16</v>
      </c>
      <c r="C485" s="6" t="s">
        <v>399</v>
      </c>
      <c r="D485" s="6" t="s">
        <v>107</v>
      </c>
      <c r="E485" s="6"/>
      <c r="F485" s="69">
        <f>F486</f>
        <v>0</v>
      </c>
      <c r="G485" s="93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X485" s="113"/>
    </row>
    <row r="486" spans="1:24" s="25" customFormat="1" ht="15.75" outlineLevel="5">
      <c r="A486" s="44" t="s">
        <v>128</v>
      </c>
      <c r="B486" s="45" t="s">
        <v>16</v>
      </c>
      <c r="C486" s="45" t="s">
        <v>399</v>
      </c>
      <c r="D486" s="45" t="s">
        <v>127</v>
      </c>
      <c r="E486" s="45"/>
      <c r="F486" s="70"/>
      <c r="G486" s="93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X486" s="113"/>
    </row>
    <row r="487" spans="1:24" s="25" customFormat="1" ht="15.75" outlineLevel="5">
      <c r="A487" s="57" t="s">
        <v>221</v>
      </c>
      <c r="B487" s="9" t="s">
        <v>16</v>
      </c>
      <c r="C487" s="9" t="s">
        <v>285</v>
      </c>
      <c r="D487" s="9" t="s">
        <v>5</v>
      </c>
      <c r="E487" s="9"/>
      <c r="F487" s="67">
        <f>F488</f>
        <v>235.332</v>
      </c>
      <c r="G487" s="93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X487" s="113"/>
    </row>
    <row r="488" spans="1:24" s="25" customFormat="1" ht="31.5" outlineLevel="5">
      <c r="A488" s="72" t="s">
        <v>166</v>
      </c>
      <c r="B488" s="19" t="s">
        <v>16</v>
      </c>
      <c r="C488" s="19" t="s">
        <v>306</v>
      </c>
      <c r="D488" s="19" t="s">
        <v>5</v>
      </c>
      <c r="E488" s="19"/>
      <c r="F488" s="20">
        <f>F489</f>
        <v>235.332</v>
      </c>
      <c r="G488" s="93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X488" s="113"/>
    </row>
    <row r="489" spans="1:24" s="25" customFormat="1" ht="15.75" outlineLevel="5">
      <c r="A489" s="5" t="s">
        <v>125</v>
      </c>
      <c r="B489" s="6" t="s">
        <v>16</v>
      </c>
      <c r="C489" s="6" t="s">
        <v>305</v>
      </c>
      <c r="D489" s="6" t="s">
        <v>123</v>
      </c>
      <c r="E489" s="6"/>
      <c r="F489" s="7">
        <f>F490</f>
        <v>235.332</v>
      </c>
      <c r="G489" s="93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X489" s="113"/>
    </row>
    <row r="490" spans="1:24" s="25" customFormat="1" ht="31.5" outlineLevel="5">
      <c r="A490" s="44" t="s">
        <v>126</v>
      </c>
      <c r="B490" s="45" t="s">
        <v>16</v>
      </c>
      <c r="C490" s="45" t="s">
        <v>305</v>
      </c>
      <c r="D490" s="45" t="s">
        <v>124</v>
      </c>
      <c r="E490" s="45"/>
      <c r="F490" s="46">
        <v>235.332</v>
      </c>
      <c r="G490" s="93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X490" s="113"/>
    </row>
    <row r="491" spans="1:24" s="25" customFormat="1" ht="15.75" outlineLevel="5">
      <c r="A491" s="58" t="s">
        <v>46</v>
      </c>
      <c r="B491" s="31" t="s">
        <v>23</v>
      </c>
      <c r="C491" s="31" t="s">
        <v>245</v>
      </c>
      <c r="D491" s="31" t="s">
        <v>5</v>
      </c>
      <c r="E491" s="31"/>
      <c r="F491" s="56">
        <f>F492</f>
        <v>4206</v>
      </c>
      <c r="G491" s="94">
        <f aca="true" t="shared" si="43" ref="G491:V491">G493</f>
        <v>0</v>
      </c>
      <c r="H491" s="10">
        <f t="shared" si="43"/>
        <v>0</v>
      </c>
      <c r="I491" s="10">
        <f t="shared" si="43"/>
        <v>0</v>
      </c>
      <c r="J491" s="10">
        <f t="shared" si="43"/>
        <v>0</v>
      </c>
      <c r="K491" s="10">
        <f t="shared" si="43"/>
        <v>0</v>
      </c>
      <c r="L491" s="10">
        <f t="shared" si="43"/>
        <v>0</v>
      </c>
      <c r="M491" s="10">
        <f t="shared" si="43"/>
        <v>0</v>
      </c>
      <c r="N491" s="10">
        <f t="shared" si="43"/>
        <v>0</v>
      </c>
      <c r="O491" s="10">
        <f t="shared" si="43"/>
        <v>0</v>
      </c>
      <c r="P491" s="10">
        <f t="shared" si="43"/>
        <v>0</v>
      </c>
      <c r="Q491" s="10">
        <f t="shared" si="43"/>
        <v>0</v>
      </c>
      <c r="R491" s="10">
        <f t="shared" si="43"/>
        <v>0</v>
      </c>
      <c r="S491" s="10">
        <f t="shared" si="43"/>
        <v>0</v>
      </c>
      <c r="T491" s="10">
        <f t="shared" si="43"/>
        <v>0</v>
      </c>
      <c r="U491" s="10">
        <f t="shared" si="43"/>
        <v>0</v>
      </c>
      <c r="V491" s="10">
        <f t="shared" si="43"/>
        <v>0</v>
      </c>
      <c r="X491" s="113"/>
    </row>
    <row r="492" spans="1:24" s="25" customFormat="1" ht="31.5" outlineLevel="5">
      <c r="A492" s="22" t="s">
        <v>134</v>
      </c>
      <c r="B492" s="9" t="s">
        <v>23</v>
      </c>
      <c r="C492" s="9" t="s">
        <v>246</v>
      </c>
      <c r="D492" s="9" t="s">
        <v>5</v>
      </c>
      <c r="E492" s="9"/>
      <c r="F492" s="10">
        <f>F493</f>
        <v>4206</v>
      </c>
      <c r="G492" s="94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X492" s="113"/>
    </row>
    <row r="493" spans="1:24" s="25" customFormat="1" ht="31.5" outlineLevel="5">
      <c r="A493" s="22" t="s">
        <v>136</v>
      </c>
      <c r="B493" s="12" t="s">
        <v>23</v>
      </c>
      <c r="C493" s="12" t="s">
        <v>247</v>
      </c>
      <c r="D493" s="12" t="s">
        <v>5</v>
      </c>
      <c r="E493" s="12"/>
      <c r="F493" s="13">
        <f>F494</f>
        <v>4206</v>
      </c>
      <c r="G493" s="92">
        <f aca="true" t="shared" si="44" ref="G493:V494">G494</f>
        <v>0</v>
      </c>
      <c r="H493" s="13">
        <f t="shared" si="44"/>
        <v>0</v>
      </c>
      <c r="I493" s="13">
        <f t="shared" si="44"/>
        <v>0</v>
      </c>
      <c r="J493" s="13">
        <f t="shared" si="44"/>
        <v>0</v>
      </c>
      <c r="K493" s="13">
        <f t="shared" si="44"/>
        <v>0</v>
      </c>
      <c r="L493" s="13">
        <f t="shared" si="44"/>
        <v>0</v>
      </c>
      <c r="M493" s="13">
        <f t="shared" si="44"/>
        <v>0</v>
      </c>
      <c r="N493" s="13">
        <f t="shared" si="44"/>
        <v>0</v>
      </c>
      <c r="O493" s="13">
        <f t="shared" si="44"/>
        <v>0</v>
      </c>
      <c r="P493" s="13">
        <f t="shared" si="44"/>
        <v>0</v>
      </c>
      <c r="Q493" s="13">
        <f t="shared" si="44"/>
        <v>0</v>
      </c>
      <c r="R493" s="13">
        <f t="shared" si="44"/>
        <v>0</v>
      </c>
      <c r="S493" s="13">
        <f t="shared" si="44"/>
        <v>0</v>
      </c>
      <c r="T493" s="13">
        <f t="shared" si="44"/>
        <v>0</v>
      </c>
      <c r="U493" s="13">
        <f t="shared" si="44"/>
        <v>0</v>
      </c>
      <c r="V493" s="13">
        <f t="shared" si="44"/>
        <v>0</v>
      </c>
      <c r="X493" s="113"/>
    </row>
    <row r="494" spans="1:24" s="25" customFormat="1" ht="47.25" outlineLevel="5">
      <c r="A494" s="55" t="s">
        <v>176</v>
      </c>
      <c r="B494" s="19" t="s">
        <v>23</v>
      </c>
      <c r="C494" s="19" t="s">
        <v>322</v>
      </c>
      <c r="D494" s="19" t="s">
        <v>5</v>
      </c>
      <c r="E494" s="19"/>
      <c r="F494" s="20">
        <f>F495</f>
        <v>4206</v>
      </c>
      <c r="G494" s="93">
        <f t="shared" si="44"/>
        <v>0</v>
      </c>
      <c r="H494" s="7">
        <f t="shared" si="44"/>
        <v>0</v>
      </c>
      <c r="I494" s="7">
        <f t="shared" si="44"/>
        <v>0</v>
      </c>
      <c r="J494" s="7">
        <f t="shared" si="44"/>
        <v>0</v>
      </c>
      <c r="K494" s="7">
        <f t="shared" si="44"/>
        <v>0</v>
      </c>
      <c r="L494" s="7">
        <f t="shared" si="44"/>
        <v>0</v>
      </c>
      <c r="M494" s="7">
        <f t="shared" si="44"/>
        <v>0</v>
      </c>
      <c r="N494" s="7">
        <f t="shared" si="44"/>
        <v>0</v>
      </c>
      <c r="O494" s="7">
        <f t="shared" si="44"/>
        <v>0</v>
      </c>
      <c r="P494" s="7">
        <f t="shared" si="44"/>
        <v>0</v>
      </c>
      <c r="Q494" s="7">
        <f t="shared" si="44"/>
        <v>0</v>
      </c>
      <c r="R494" s="7">
        <f t="shared" si="44"/>
        <v>0</v>
      </c>
      <c r="S494" s="7">
        <f t="shared" si="44"/>
        <v>0</v>
      </c>
      <c r="T494" s="7">
        <f t="shared" si="44"/>
        <v>0</v>
      </c>
      <c r="U494" s="7">
        <f t="shared" si="44"/>
        <v>0</v>
      </c>
      <c r="V494" s="7">
        <f t="shared" si="44"/>
        <v>0</v>
      </c>
      <c r="X494" s="113"/>
    </row>
    <row r="495" spans="1:24" s="25" customFormat="1" ht="15.75" outlineLevel="5">
      <c r="A495" s="5" t="s">
        <v>125</v>
      </c>
      <c r="B495" s="6" t="s">
        <v>23</v>
      </c>
      <c r="C495" s="6" t="s">
        <v>322</v>
      </c>
      <c r="D495" s="6" t="s">
        <v>123</v>
      </c>
      <c r="E495" s="6"/>
      <c r="F495" s="7">
        <f>F496</f>
        <v>4206</v>
      </c>
      <c r="G495" s="93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X495" s="113"/>
    </row>
    <row r="496" spans="1:24" s="25" customFormat="1" ht="31.5" outlineLevel="5">
      <c r="A496" s="44" t="s">
        <v>126</v>
      </c>
      <c r="B496" s="45" t="s">
        <v>23</v>
      </c>
      <c r="C496" s="45" t="s">
        <v>322</v>
      </c>
      <c r="D496" s="45" t="s">
        <v>124</v>
      </c>
      <c r="E496" s="45"/>
      <c r="F496" s="46">
        <v>4206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X496" s="113"/>
    </row>
    <row r="497" spans="1:24" s="25" customFormat="1" ht="15.75" outlineLevel="5">
      <c r="A497" s="58" t="s">
        <v>177</v>
      </c>
      <c r="B497" s="31" t="s">
        <v>178</v>
      </c>
      <c r="C497" s="31" t="s">
        <v>245</v>
      </c>
      <c r="D497" s="31" t="s">
        <v>5</v>
      </c>
      <c r="E497" s="31"/>
      <c r="F497" s="56">
        <f>F498</f>
        <v>30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X497" s="113"/>
    </row>
    <row r="498" spans="1:24" s="25" customFormat="1" ht="15.75" outlineLevel="5">
      <c r="A498" s="14" t="s">
        <v>361</v>
      </c>
      <c r="B498" s="9" t="s">
        <v>178</v>
      </c>
      <c r="C498" s="9" t="s">
        <v>323</v>
      </c>
      <c r="D498" s="9" t="s">
        <v>5</v>
      </c>
      <c r="E498" s="9"/>
      <c r="F498" s="10">
        <f>F499</f>
        <v>30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X498" s="113"/>
    </row>
    <row r="499" spans="1:24" s="25" customFormat="1" ht="33" customHeight="1" outlineLevel="5">
      <c r="A499" s="55" t="s">
        <v>180</v>
      </c>
      <c r="B499" s="19" t="s">
        <v>178</v>
      </c>
      <c r="C499" s="19" t="s">
        <v>324</v>
      </c>
      <c r="D499" s="19" t="s">
        <v>5</v>
      </c>
      <c r="E499" s="19"/>
      <c r="F499" s="20">
        <f>F500</f>
        <v>30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X499" s="113"/>
    </row>
    <row r="500" spans="1:24" s="25" customFormat="1" ht="15.75" outlineLevel="5">
      <c r="A500" s="5" t="s">
        <v>96</v>
      </c>
      <c r="B500" s="6" t="s">
        <v>179</v>
      </c>
      <c r="C500" s="6" t="s">
        <v>324</v>
      </c>
      <c r="D500" s="6" t="s">
        <v>97</v>
      </c>
      <c r="E500" s="6"/>
      <c r="F500" s="7">
        <f>F501</f>
        <v>30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X500" s="113"/>
    </row>
    <row r="501" spans="1:24" s="25" customFormat="1" ht="31.5" outlineLevel="5">
      <c r="A501" s="44" t="s">
        <v>98</v>
      </c>
      <c r="B501" s="45" t="s">
        <v>178</v>
      </c>
      <c r="C501" s="45" t="s">
        <v>324</v>
      </c>
      <c r="D501" s="45" t="s">
        <v>99</v>
      </c>
      <c r="E501" s="45"/>
      <c r="F501" s="46">
        <v>30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X501" s="113"/>
    </row>
    <row r="502" spans="1:24" s="25" customFormat="1" ht="18.75" outlineLevel="5">
      <c r="A502" s="16" t="s">
        <v>78</v>
      </c>
      <c r="B502" s="17" t="s">
        <v>49</v>
      </c>
      <c r="C502" s="17" t="s">
        <v>245</v>
      </c>
      <c r="D502" s="17" t="s">
        <v>5</v>
      </c>
      <c r="E502" s="17"/>
      <c r="F502" s="18">
        <f>F503+F509</f>
        <v>122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X502" s="113"/>
    </row>
    <row r="503" spans="1:24" s="25" customFormat="1" ht="15.75" outlineLevel="5">
      <c r="A503" s="8" t="s">
        <v>39</v>
      </c>
      <c r="B503" s="9" t="s">
        <v>17</v>
      </c>
      <c r="C503" s="9" t="s">
        <v>245</v>
      </c>
      <c r="D503" s="9" t="s">
        <v>5</v>
      </c>
      <c r="E503" s="9"/>
      <c r="F503" s="10">
        <f>F504</f>
        <v>122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X503" s="113"/>
    </row>
    <row r="504" spans="1:24" s="25" customFormat="1" ht="15.75" outlineLevel="5">
      <c r="A504" s="52" t="s">
        <v>228</v>
      </c>
      <c r="B504" s="19" t="s">
        <v>17</v>
      </c>
      <c r="C504" s="19" t="s">
        <v>325</v>
      </c>
      <c r="D504" s="19" t="s">
        <v>5</v>
      </c>
      <c r="E504" s="19"/>
      <c r="F504" s="20">
        <f>F505</f>
        <v>122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X504" s="113"/>
    </row>
    <row r="505" spans="1:24" s="25" customFormat="1" ht="36" customHeight="1" outlineLevel="5">
      <c r="A505" s="55" t="s">
        <v>181</v>
      </c>
      <c r="B505" s="19" t="s">
        <v>17</v>
      </c>
      <c r="C505" s="19" t="s">
        <v>326</v>
      </c>
      <c r="D505" s="19" t="s">
        <v>5</v>
      </c>
      <c r="E505" s="19"/>
      <c r="F505" s="20">
        <f>F506+F507</f>
        <v>122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X505" s="113"/>
    </row>
    <row r="506" spans="1:24" s="25" customFormat="1" ht="22.5" customHeight="1" outlineLevel="5">
      <c r="A506" s="5" t="s">
        <v>344</v>
      </c>
      <c r="B506" s="6" t="s">
        <v>17</v>
      </c>
      <c r="C506" s="6" t="s">
        <v>326</v>
      </c>
      <c r="D506" s="6" t="s">
        <v>345</v>
      </c>
      <c r="E506" s="6"/>
      <c r="F506" s="7">
        <v>30.5</v>
      </c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X506" s="113"/>
    </row>
    <row r="507" spans="1:24" s="25" customFormat="1" ht="15.75" outlineLevel="5">
      <c r="A507" s="5" t="s">
        <v>96</v>
      </c>
      <c r="B507" s="6" t="s">
        <v>17</v>
      </c>
      <c r="C507" s="6" t="s">
        <v>326</v>
      </c>
      <c r="D507" s="6" t="s">
        <v>97</v>
      </c>
      <c r="E507" s="6"/>
      <c r="F507" s="7">
        <f>F508</f>
        <v>91.5</v>
      </c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X507" s="113"/>
    </row>
    <row r="508" spans="1:24" s="25" customFormat="1" ht="18.75" customHeight="1" outlineLevel="5">
      <c r="A508" s="44" t="s">
        <v>98</v>
      </c>
      <c r="B508" s="45" t="s">
        <v>17</v>
      </c>
      <c r="C508" s="45" t="s">
        <v>326</v>
      </c>
      <c r="D508" s="45" t="s">
        <v>99</v>
      </c>
      <c r="E508" s="45"/>
      <c r="F508" s="46">
        <v>91.5</v>
      </c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X508" s="113"/>
    </row>
    <row r="509" spans="1:24" s="25" customFormat="1" ht="15.75" outlineLevel="5">
      <c r="A509" s="21" t="s">
        <v>88</v>
      </c>
      <c r="B509" s="9" t="s">
        <v>89</v>
      </c>
      <c r="C509" s="9" t="s">
        <v>245</v>
      </c>
      <c r="D509" s="9" t="s">
        <v>5</v>
      </c>
      <c r="E509" s="6"/>
      <c r="F509" s="10">
        <f>F510</f>
        <v>0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X509" s="113"/>
    </row>
    <row r="510" spans="1:24" s="25" customFormat="1" ht="15.75" outlineLevel="5">
      <c r="A510" s="52" t="s">
        <v>228</v>
      </c>
      <c r="B510" s="19" t="s">
        <v>89</v>
      </c>
      <c r="C510" s="19" t="s">
        <v>325</v>
      </c>
      <c r="D510" s="19" t="s">
        <v>5</v>
      </c>
      <c r="E510" s="19"/>
      <c r="F510" s="20">
        <f>F511</f>
        <v>0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X510" s="113"/>
    </row>
    <row r="511" spans="1:24" s="25" customFormat="1" ht="47.25" outlineLevel="5">
      <c r="A511" s="5" t="s">
        <v>182</v>
      </c>
      <c r="B511" s="6" t="s">
        <v>89</v>
      </c>
      <c r="C511" s="6" t="s">
        <v>327</v>
      </c>
      <c r="D511" s="6" t="s">
        <v>5</v>
      </c>
      <c r="E511" s="6"/>
      <c r="F511" s="7">
        <f>F512</f>
        <v>0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X511" s="113"/>
    </row>
    <row r="512" spans="1:24" s="25" customFormat="1" ht="15.75" outlineLevel="5">
      <c r="A512" s="44" t="s">
        <v>118</v>
      </c>
      <c r="B512" s="45" t="s">
        <v>89</v>
      </c>
      <c r="C512" s="45" t="s">
        <v>327</v>
      </c>
      <c r="D512" s="45" t="s">
        <v>117</v>
      </c>
      <c r="E512" s="45"/>
      <c r="F512" s="46">
        <v>0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X512" s="113"/>
    </row>
    <row r="513" spans="1:24" s="25" customFormat="1" ht="18.75" outlineLevel="5">
      <c r="A513" s="16" t="s">
        <v>73</v>
      </c>
      <c r="B513" s="17" t="s">
        <v>74</v>
      </c>
      <c r="C513" s="17" t="s">
        <v>245</v>
      </c>
      <c r="D513" s="17" t="s">
        <v>5</v>
      </c>
      <c r="E513" s="17"/>
      <c r="F513" s="18">
        <f>F514+F520</f>
        <v>2350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X513" s="113"/>
    </row>
    <row r="514" spans="1:24" s="25" customFormat="1" ht="31.5" customHeight="1" outlineLevel="5">
      <c r="A514" s="65" t="s">
        <v>48</v>
      </c>
      <c r="B514" s="63" t="s">
        <v>75</v>
      </c>
      <c r="C514" s="63" t="s">
        <v>328</v>
      </c>
      <c r="D514" s="63" t="s">
        <v>5</v>
      </c>
      <c r="E514" s="63"/>
      <c r="F514" s="64">
        <f>F515</f>
        <v>2350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X514" s="113"/>
    </row>
    <row r="515" spans="1:24" s="25" customFormat="1" ht="31.5" customHeight="1" outlineLevel="5">
      <c r="A515" s="22" t="s">
        <v>134</v>
      </c>
      <c r="B515" s="12" t="s">
        <v>75</v>
      </c>
      <c r="C515" s="12" t="s">
        <v>246</v>
      </c>
      <c r="D515" s="12" t="s">
        <v>5</v>
      </c>
      <c r="E515" s="12"/>
      <c r="F515" s="13">
        <f>F516</f>
        <v>2350</v>
      </c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X515" s="113"/>
    </row>
    <row r="516" spans="1:24" s="25" customFormat="1" ht="31.5" outlineLevel="5">
      <c r="A516" s="22" t="s">
        <v>136</v>
      </c>
      <c r="B516" s="9" t="s">
        <v>75</v>
      </c>
      <c r="C516" s="9" t="s">
        <v>247</v>
      </c>
      <c r="D516" s="9" t="s">
        <v>5</v>
      </c>
      <c r="E516" s="9"/>
      <c r="F516" s="10">
        <f>F517</f>
        <v>2350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X516" s="113"/>
    </row>
    <row r="517" spans="1:24" s="25" customFormat="1" ht="31.5" outlineLevel="5">
      <c r="A517" s="55" t="s">
        <v>183</v>
      </c>
      <c r="B517" s="19" t="s">
        <v>75</v>
      </c>
      <c r="C517" s="19" t="s">
        <v>329</v>
      </c>
      <c r="D517" s="19" t="s">
        <v>5</v>
      </c>
      <c r="E517" s="19"/>
      <c r="F517" s="20">
        <f>F518</f>
        <v>2350</v>
      </c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X517" s="113"/>
    </row>
    <row r="518" spans="1:24" s="25" customFormat="1" ht="15.75" outlineLevel="5">
      <c r="A518" s="5" t="s">
        <v>119</v>
      </c>
      <c r="B518" s="6" t="s">
        <v>75</v>
      </c>
      <c r="C518" s="6" t="s">
        <v>329</v>
      </c>
      <c r="D518" s="6" t="s">
        <v>120</v>
      </c>
      <c r="E518" s="6"/>
      <c r="F518" s="7">
        <f>F519</f>
        <v>2350</v>
      </c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X518" s="113"/>
    </row>
    <row r="519" spans="1:24" s="25" customFormat="1" ht="47.25" outlineLevel="5">
      <c r="A519" s="49" t="s">
        <v>198</v>
      </c>
      <c r="B519" s="45" t="s">
        <v>75</v>
      </c>
      <c r="C519" s="45" t="s">
        <v>329</v>
      </c>
      <c r="D519" s="45" t="s">
        <v>85</v>
      </c>
      <c r="E519" s="45"/>
      <c r="F519" s="46">
        <v>2350</v>
      </c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X519" s="113"/>
    </row>
    <row r="520" spans="1:24" s="25" customFormat="1" ht="15.75" outlineLevel="5">
      <c r="A520" s="58" t="s">
        <v>77</v>
      </c>
      <c r="B520" s="31" t="s">
        <v>76</v>
      </c>
      <c r="C520" s="31" t="s">
        <v>328</v>
      </c>
      <c r="D520" s="31" t="s">
        <v>5</v>
      </c>
      <c r="E520" s="31"/>
      <c r="F520" s="56">
        <f>F521</f>
        <v>0</v>
      </c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X520" s="113"/>
    </row>
    <row r="521" spans="1:24" s="25" customFormat="1" ht="31.5" outlineLevel="5">
      <c r="A521" s="22" t="s">
        <v>134</v>
      </c>
      <c r="B521" s="12" t="s">
        <v>76</v>
      </c>
      <c r="C521" s="12" t="s">
        <v>246</v>
      </c>
      <c r="D521" s="12" t="s">
        <v>5</v>
      </c>
      <c r="E521" s="12"/>
      <c r="F521" s="13">
        <f>F522</f>
        <v>0</v>
      </c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X521" s="113"/>
    </row>
    <row r="522" spans="1:24" s="25" customFormat="1" ht="31.5" outlineLevel="5">
      <c r="A522" s="22" t="s">
        <v>136</v>
      </c>
      <c r="B522" s="12" t="s">
        <v>76</v>
      </c>
      <c r="C522" s="12" t="s">
        <v>247</v>
      </c>
      <c r="D522" s="12" t="s">
        <v>5</v>
      </c>
      <c r="E522" s="12"/>
      <c r="F522" s="13">
        <f>F523</f>
        <v>0</v>
      </c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X522" s="113"/>
    </row>
    <row r="523" spans="1:24" s="25" customFormat="1" ht="47.25" outlineLevel="5">
      <c r="A523" s="47" t="s">
        <v>184</v>
      </c>
      <c r="B523" s="19" t="s">
        <v>76</v>
      </c>
      <c r="C523" s="19" t="s">
        <v>330</v>
      </c>
      <c r="D523" s="19" t="s">
        <v>5</v>
      </c>
      <c r="E523" s="19"/>
      <c r="F523" s="20">
        <f>F524</f>
        <v>0</v>
      </c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X523" s="113"/>
    </row>
    <row r="524" spans="1:24" s="25" customFormat="1" ht="15.75" outlineLevel="5">
      <c r="A524" s="5" t="s">
        <v>96</v>
      </c>
      <c r="B524" s="6" t="s">
        <v>76</v>
      </c>
      <c r="C524" s="6" t="s">
        <v>330</v>
      </c>
      <c r="D524" s="6" t="s">
        <v>97</v>
      </c>
      <c r="E524" s="6"/>
      <c r="F524" s="7">
        <f>F525</f>
        <v>0</v>
      </c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X524" s="113"/>
    </row>
    <row r="525" spans="1:24" s="25" customFormat="1" ht="31.5" outlineLevel="5">
      <c r="A525" s="44" t="s">
        <v>98</v>
      </c>
      <c r="B525" s="45" t="s">
        <v>76</v>
      </c>
      <c r="C525" s="45" t="s">
        <v>330</v>
      </c>
      <c r="D525" s="45" t="s">
        <v>99</v>
      </c>
      <c r="E525" s="45"/>
      <c r="F525" s="46">
        <v>0</v>
      </c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X525" s="113"/>
    </row>
    <row r="526" spans="1:24" s="25" customFormat="1" ht="31.5" outlineLevel="5">
      <c r="A526" s="16" t="s">
        <v>68</v>
      </c>
      <c r="B526" s="17" t="s">
        <v>69</v>
      </c>
      <c r="C526" s="17" t="s">
        <v>328</v>
      </c>
      <c r="D526" s="17" t="s">
        <v>5</v>
      </c>
      <c r="E526" s="17"/>
      <c r="F526" s="107">
        <f>F527</f>
        <v>169.11987</v>
      </c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X526" s="113"/>
    </row>
    <row r="527" spans="1:24" s="25" customFormat="1" ht="15.75" outlineLevel="5">
      <c r="A527" s="8" t="s">
        <v>30</v>
      </c>
      <c r="B527" s="9" t="s">
        <v>70</v>
      </c>
      <c r="C527" s="9" t="s">
        <v>328</v>
      </c>
      <c r="D527" s="9" t="s">
        <v>5</v>
      </c>
      <c r="E527" s="9"/>
      <c r="F527" s="10">
        <f>F528</f>
        <v>169.11987</v>
      </c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X527" s="113"/>
    </row>
    <row r="528" spans="1:24" s="25" customFormat="1" ht="31.5" outlineLevel="5">
      <c r="A528" s="22" t="s">
        <v>134</v>
      </c>
      <c r="B528" s="9" t="s">
        <v>70</v>
      </c>
      <c r="C528" s="9" t="s">
        <v>246</v>
      </c>
      <c r="D528" s="9" t="s">
        <v>5</v>
      </c>
      <c r="E528" s="9"/>
      <c r="F528" s="10">
        <f>F529</f>
        <v>169.11987</v>
      </c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X528" s="113"/>
    </row>
    <row r="529" spans="1:24" s="25" customFormat="1" ht="31.5" outlineLevel="5">
      <c r="A529" s="22" t="s">
        <v>136</v>
      </c>
      <c r="B529" s="12" t="s">
        <v>70</v>
      </c>
      <c r="C529" s="12" t="s">
        <v>247</v>
      </c>
      <c r="D529" s="12" t="s">
        <v>5</v>
      </c>
      <c r="E529" s="12"/>
      <c r="F529" s="13">
        <f>F530</f>
        <v>169.11987</v>
      </c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X529" s="113"/>
    </row>
    <row r="530" spans="1:24" s="25" customFormat="1" ht="31.5" outlineLevel="5">
      <c r="A530" s="47" t="s">
        <v>185</v>
      </c>
      <c r="B530" s="19" t="s">
        <v>70</v>
      </c>
      <c r="C530" s="19" t="s">
        <v>331</v>
      </c>
      <c r="D530" s="19" t="s">
        <v>5</v>
      </c>
      <c r="E530" s="19"/>
      <c r="F530" s="20">
        <f>F531</f>
        <v>169.11987</v>
      </c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X530" s="113"/>
    </row>
    <row r="531" spans="1:24" s="25" customFormat="1" ht="15.75" outlineLevel="5">
      <c r="A531" s="5" t="s">
        <v>129</v>
      </c>
      <c r="B531" s="6" t="s">
        <v>70</v>
      </c>
      <c r="C531" s="6" t="s">
        <v>331</v>
      </c>
      <c r="D531" s="6" t="s">
        <v>215</v>
      </c>
      <c r="E531" s="6"/>
      <c r="F531" s="7">
        <v>169.11987</v>
      </c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X531" s="113"/>
    </row>
    <row r="532" spans="1:24" s="25" customFormat="1" ht="48" customHeight="1" outlineLevel="5">
      <c r="A532" s="16" t="s">
        <v>80</v>
      </c>
      <c r="B532" s="17" t="s">
        <v>79</v>
      </c>
      <c r="C532" s="17" t="s">
        <v>328</v>
      </c>
      <c r="D532" s="17" t="s">
        <v>5</v>
      </c>
      <c r="E532" s="17"/>
      <c r="F532" s="66">
        <f aca="true" t="shared" si="45" ref="F532:F540">F533</f>
        <v>21210</v>
      </c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X532" s="113"/>
    </row>
    <row r="533" spans="1:24" s="25" customFormat="1" ht="47.25" outlineLevel="5">
      <c r="A533" s="22" t="s">
        <v>82</v>
      </c>
      <c r="B533" s="9" t="s">
        <v>81</v>
      </c>
      <c r="C533" s="9" t="s">
        <v>328</v>
      </c>
      <c r="D533" s="9" t="s">
        <v>5</v>
      </c>
      <c r="E533" s="9"/>
      <c r="F533" s="67">
        <f t="shared" si="45"/>
        <v>21210</v>
      </c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X533" s="113"/>
    </row>
    <row r="534" spans="1:24" s="25" customFormat="1" ht="31.5" outlineLevel="5">
      <c r="A534" s="22" t="s">
        <v>134</v>
      </c>
      <c r="B534" s="9" t="s">
        <v>81</v>
      </c>
      <c r="C534" s="9" t="s">
        <v>246</v>
      </c>
      <c r="D534" s="9" t="s">
        <v>5</v>
      </c>
      <c r="E534" s="9"/>
      <c r="F534" s="67">
        <f t="shared" si="45"/>
        <v>21210</v>
      </c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X534" s="113"/>
    </row>
    <row r="535" spans="1:24" s="25" customFormat="1" ht="31.5" outlineLevel="5">
      <c r="A535" s="22" t="s">
        <v>136</v>
      </c>
      <c r="B535" s="12" t="s">
        <v>81</v>
      </c>
      <c r="C535" s="12" t="s">
        <v>247</v>
      </c>
      <c r="D535" s="12" t="s">
        <v>5</v>
      </c>
      <c r="E535" s="12"/>
      <c r="F535" s="71">
        <f>F536+F539</f>
        <v>21210</v>
      </c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X535" s="113"/>
    </row>
    <row r="536" spans="1:24" s="25" customFormat="1" ht="47.25" outlineLevel="5">
      <c r="A536" s="5" t="s">
        <v>186</v>
      </c>
      <c r="B536" s="6" t="s">
        <v>81</v>
      </c>
      <c r="C536" s="6" t="s">
        <v>332</v>
      </c>
      <c r="D536" s="6" t="s">
        <v>5</v>
      </c>
      <c r="E536" s="6"/>
      <c r="F536" s="69">
        <f t="shared" si="45"/>
        <v>3151.866</v>
      </c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X536" s="113"/>
    </row>
    <row r="537" spans="1:24" s="25" customFormat="1" ht="15.75" outlineLevel="5">
      <c r="A537" s="5" t="s">
        <v>132</v>
      </c>
      <c r="B537" s="6" t="s">
        <v>81</v>
      </c>
      <c r="C537" s="6" t="s">
        <v>332</v>
      </c>
      <c r="D537" s="6" t="s">
        <v>133</v>
      </c>
      <c r="E537" s="6"/>
      <c r="F537" s="69">
        <f t="shared" si="45"/>
        <v>3151.866</v>
      </c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X537" s="113"/>
    </row>
    <row r="538" spans="1:24" s="25" customFormat="1" ht="15.75" outlineLevel="5">
      <c r="A538" s="44" t="s">
        <v>130</v>
      </c>
      <c r="B538" s="45" t="s">
        <v>81</v>
      </c>
      <c r="C538" s="45" t="s">
        <v>332</v>
      </c>
      <c r="D538" s="45" t="s">
        <v>131</v>
      </c>
      <c r="E538" s="45"/>
      <c r="F538" s="70">
        <v>3151.866</v>
      </c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X538" s="113"/>
    </row>
    <row r="539" spans="1:24" s="25" customFormat="1" ht="47.25" outlineLevel="5">
      <c r="A539" s="5" t="s">
        <v>387</v>
      </c>
      <c r="B539" s="6" t="s">
        <v>81</v>
      </c>
      <c r="C539" s="6" t="s">
        <v>383</v>
      </c>
      <c r="D539" s="6" t="s">
        <v>5</v>
      </c>
      <c r="E539" s="6"/>
      <c r="F539" s="69">
        <f t="shared" si="45"/>
        <v>18058.134</v>
      </c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X539" s="113"/>
    </row>
    <row r="540" spans="1:24" s="25" customFormat="1" ht="15.75" outlineLevel="5">
      <c r="A540" s="5" t="s">
        <v>132</v>
      </c>
      <c r="B540" s="6" t="s">
        <v>81</v>
      </c>
      <c r="C540" s="6" t="s">
        <v>383</v>
      </c>
      <c r="D540" s="6" t="s">
        <v>133</v>
      </c>
      <c r="E540" s="6"/>
      <c r="F540" s="69">
        <f t="shared" si="45"/>
        <v>18058.134</v>
      </c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X540" s="113"/>
    </row>
    <row r="541" spans="1:24" s="25" customFormat="1" ht="15.75" outlineLevel="5">
      <c r="A541" s="44" t="s">
        <v>130</v>
      </c>
      <c r="B541" s="45" t="s">
        <v>81</v>
      </c>
      <c r="C541" s="45" t="s">
        <v>383</v>
      </c>
      <c r="D541" s="45" t="s">
        <v>131</v>
      </c>
      <c r="E541" s="45"/>
      <c r="F541" s="70">
        <v>18058.134</v>
      </c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X541" s="113"/>
    </row>
    <row r="542" spans="1:25" ht="18.75">
      <c r="A542" s="128" t="s">
        <v>24</v>
      </c>
      <c r="B542" s="128"/>
      <c r="C542" s="128"/>
      <c r="D542" s="128"/>
      <c r="E542" s="128"/>
      <c r="F542" s="110">
        <f>F14+F187+F194+F256+F304+F432+F181+F471+F502+F513+F526+F532</f>
        <v>770094.3758700001</v>
      </c>
      <c r="G542" s="11" t="e">
        <f>#REF!+G471+#REF!+G432+G304+G256+G194+G187+G14</f>
        <v>#REF!</v>
      </c>
      <c r="H542" s="11" t="e">
        <f>#REF!+H471+#REF!+H432+H304+H256+H194+H187+H14</f>
        <v>#REF!</v>
      </c>
      <c r="I542" s="11" t="e">
        <f>#REF!+I471+#REF!+I432+I304+I256+I194+I187+I14</f>
        <v>#REF!</v>
      </c>
      <c r="J542" s="11" t="e">
        <f>#REF!+J471+#REF!+J432+J304+J256+J194+J187+J14</f>
        <v>#REF!</v>
      </c>
      <c r="K542" s="11" t="e">
        <f>#REF!+K471+#REF!+K432+K304+K256+K194+K187+K14</f>
        <v>#REF!</v>
      </c>
      <c r="L542" s="11" t="e">
        <f>#REF!+L471+#REF!+L432+L304+L256+L194+L187+L14</f>
        <v>#REF!</v>
      </c>
      <c r="M542" s="11" t="e">
        <f>#REF!+M471+#REF!+M432+M304+M256+M194+M187+M14</f>
        <v>#REF!</v>
      </c>
      <c r="N542" s="11" t="e">
        <f>#REF!+N471+#REF!+N432+N304+N256+N194+N187+N14</f>
        <v>#REF!</v>
      </c>
      <c r="O542" s="11" t="e">
        <f>#REF!+O471+#REF!+O432+O304+O256+O194+O187+O14</f>
        <v>#REF!</v>
      </c>
      <c r="P542" s="11" t="e">
        <f>#REF!+P471+#REF!+P432+P304+P256+P194+P187+P14</f>
        <v>#REF!</v>
      </c>
      <c r="Q542" s="11" t="e">
        <f>#REF!+Q471+#REF!+Q432+Q304+Q256+Q194+Q187+Q14</f>
        <v>#REF!</v>
      </c>
      <c r="R542" s="11" t="e">
        <f>#REF!+R471+#REF!+R432+R304+R256+R194+R187+R14</f>
        <v>#REF!</v>
      </c>
      <c r="S542" s="11" t="e">
        <f>#REF!+S471+#REF!+S432+S304+S256+S194+S187+S14</f>
        <v>#REF!</v>
      </c>
      <c r="T542" s="11" t="e">
        <f>#REF!+T471+#REF!+T432+T304+T256+T194+T187+T14</f>
        <v>#REF!</v>
      </c>
      <c r="U542" s="11" t="e">
        <f>#REF!+U471+#REF!+U432+U304+U256+U194+U187+U14</f>
        <v>#REF!</v>
      </c>
      <c r="V542" s="11" t="e">
        <f>#REF!+V471+#REF!+V432+V304+V256+V194+V187+V14</f>
        <v>#REF!</v>
      </c>
      <c r="Y542" s="86"/>
    </row>
    <row r="543" spans="1:2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3"/>
      <c r="V544" s="3"/>
    </row>
    <row r="546" ht="12.75">
      <c r="F546" s="121">
        <v>770094.3758700001</v>
      </c>
    </row>
    <row r="547" ht="12.75">
      <c r="F547" s="122">
        <f>F542-F546</f>
        <v>0</v>
      </c>
    </row>
  </sheetData>
  <sheetProtection/>
  <autoFilter ref="A13:F542"/>
  <mergeCells count="11">
    <mergeCell ref="C8:V8"/>
    <mergeCell ref="A10:V10"/>
    <mergeCell ref="A544:T544"/>
    <mergeCell ref="A542:E542"/>
    <mergeCell ref="A12:V12"/>
    <mergeCell ref="A11:V11"/>
    <mergeCell ref="B2:F2"/>
    <mergeCell ref="B3:F3"/>
    <mergeCell ref="B4:F4"/>
    <mergeCell ref="B6:W6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2018-09-24T02:07:19Z</cp:lastPrinted>
  <dcterms:created xsi:type="dcterms:W3CDTF">2008-11-11T04:53:42Z</dcterms:created>
  <dcterms:modified xsi:type="dcterms:W3CDTF">2018-12-20T01:09:40Z</dcterms:modified>
  <cp:category/>
  <cp:version/>
  <cp:contentType/>
  <cp:contentStatus/>
</cp:coreProperties>
</file>